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66" documentId="120_S{2AC9BD13-BADA-5192-A53E-5A8FF88502F6}" xr6:coauthVersionLast="47" xr6:coauthVersionMax="47" xr10:uidLastSave="{17D5C996-321D-43C8-BE9D-CD3C55E2D2A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<sst xmlns="http://schemas.openxmlformats.org/spreadsheetml/2006/main" count="181563" uniqueCount="39149">
  <si>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</si>
  <si>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</si>
  <si>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</si>
  <si>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</si>
  <si>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</si>
  <si>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</si>
  <si>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</si>
  <si>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</si>
  <si>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</si>
  <si>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</si>
  <si>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</si>
  <si>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</si>
  <si>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</si>
  <si>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</si>
  <si>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</si>
  <si>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</si>
  <si>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</si>
  <si>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</si>
  <si>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</si>
  <si>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</si>
  <si>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</si>
  <si>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</si>
  <si>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</si>
  <si>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</si>
  <si>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</si>
  <si>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</si>
  <si>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</si>
  <si>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</si>
  <si>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</si>
  <si>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</si>
  <si>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</si>
  <si>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</si>
  <si>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</si>
  <si>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</si>
  <si>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</si>
  <si>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</si>
  <si>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</si>
  <si>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</si>
  <si>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</si>
  <si>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</si>
  <si>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</si>
  <si>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</si>
  <si>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</si>
  <si>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</si>
  <si>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</si>
  <si>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</si>
  <si>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</si>
  <si>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</si>
  <si>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</si>
  <si>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</si>
  <si>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</si>
  <si>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</si>
  <si>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</si>
  <si>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</si>
  <si>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</si>
  <si>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</si>
  <si>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</si>
  <si>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</si>
  <si>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</si>
  <si>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</si>
  <si>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</si>
  <si>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</si>
  <si>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</si>
  <si>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</si>
  <si>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</si>
  <si>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</si>
  <si>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</si>
  <si>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</si>
  <si>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</si>
  <si>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</si>
  <si>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</si>
  <si>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</si>
  <si>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</si>
  <si>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</si>
  <si>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</si>
  <si>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</si>
  <si>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</si>
  <si>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</si>
  <si>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</si>
  <si>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</si>
  <si>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</si>
  <si>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</si>
  <si>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</si>
  <si>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</si>
  <si>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</si>
  <si>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</si>
  <si>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</si>
  <si>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</si>
  <si>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</si>
  <si>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</si>
  <si>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</si>
  <si>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</si>
  <si>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</si>
  <si>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</si>
  <si>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</si>
  <si>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</si>
  <si>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</si>
  <si>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</si>
  <si>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</si>
  <si>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</si>
  <si>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</si>
  <si>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</si>
  <si>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</si>
  <si>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</si>
  <si>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</si>
  <si>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</si>
  <si>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</si>
  <si>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</si>
  <si>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</si>
  <si>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</si>
  <si>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</si>
  <si>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</si>
  <si>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</si>
  <si>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</si>
  <si>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</si>
  <si>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</si>
  <si>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</si>
  <si>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</si>
  <si>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</si>
  <si>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</si>
  <si>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</si>
  <si>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</si>
  <si>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</si>
  <si>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</si>
  <si>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</si>
  <si>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</si>
  <si>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</si>
  <si>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</si>
  <si>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</si>
  <si>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</si>
  <si>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</si>
  <si>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</si>
  <si>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</si>
  <si>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</si>
  <si>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</si>
  <si>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</si>
  <si>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</si>
  <si>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</si>
  <si>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</si>
  <si>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</si>
  <si>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</si>
  <si>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</si>
  <si>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</si>
  <si>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</si>
  <si>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</si>
  <si>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</si>
  <si>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</si>
  <si>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</si>
  <si>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</si>
  <si>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</si>
  <si>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</si>
  <si>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</si>
  <si>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</si>
  <si>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</si>
  <si>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</si>
  <si>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</si>
  <si>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</si>
  <si>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</si>
  <si>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</si>
  <si>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</si>
  <si>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</si>
  <si>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</si>
  <si>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</si>
  <si>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</si>
  <si>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</si>
  <si>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</si>
  <si>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</si>
  <si>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</si>
  <si>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</si>
  <si>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</si>
  <si>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</si>
  <si>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</si>
  <si>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</si>
  <si>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</si>
  <si>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</si>
  <si>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</si>
  <si>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</si>
  <si>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</si>
  <si>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</si>
  <si>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</si>
  <si>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</si>
  <si>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</si>
  <si>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</si>
  <si>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</si>
  <si>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</si>
  <si>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</si>
  <si>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</si>
  <si>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</si>
  <si>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</si>
  <si>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</si>
  <si>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</si>
  <si>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</si>
  <si>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</si>
  <si>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</si>
  <si>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</si>
  <si>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</si>
  <si>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</si>
  <si>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</si>
  <si>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</si>
  <si>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</si>
  <si>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</si>
  <si>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</si>
  <si>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</si>
  <si>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</si>
  <si>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</si>
  <si>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</si>
  <si>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</si>
  <si>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</si>
  <si>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</si>
  <si>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</si>
  <si>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</si>
  <si>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</si>
  <si>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</si>
  <si>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</si>
  <si>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</si>
  <si>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</si>
  <si>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</si>
  <si>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</si>
  <si>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</si>
  <si>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</si>
  <si>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</si>
  <si>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</si>
  <si>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</si>
  <si>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</si>
  <si>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</si>
  <si>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</si>
  <si>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</si>
  <si>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</si>
  <si>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</si>
  <si>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</si>
  <si>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</si>
  <si>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</si>
  <si>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</si>
  <si>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</si>
  <si>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</si>
  <si>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</si>
  <si>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</si>
  <si>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</si>
  <si>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</si>
  <si>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</si>
  <si>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</si>
  <si>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</si>
  <si>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</si>
  <si>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</si>
  <si>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</si>
  <si>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</si>
  <si>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</si>
  <si>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</si>
  <si>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</si>
  <si>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</si>
  <si>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</si>
  <si>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</si>
  <si>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</si>
  <si>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</si>
  <si>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</si>
  <si>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</si>
  <si>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</si>
  <si>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</si>
  <si>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</si>
  <si>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</si>
  <si>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</si>
  <si>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</si>
  <si>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</si>
  <si>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</si>
  <si>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</si>
  <si>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</si>
  <si>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</si>
  <si>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</si>
  <si>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</si>
  <si>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</si>
  <si>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</si>
  <si>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</si>
  <si>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</si>
  <si>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</si>
  <si>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</si>
  <si>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</si>
  <si>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</si>
  <si>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</si>
  <si>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</si>
  <si>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</si>
  <si>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</si>
  <si>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</si>
  <si>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</si>
  <si>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</si>
  <si>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</si>
  <si>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</si>
  <si>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</si>
  <si>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</si>
  <si>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</si>
  <si>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</si>
  <si>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</si>
  <si>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</si>
  <si>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</si>
  <si>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</si>
  <si>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</si>
  <si>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</si>
  <si>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</si>
  <si>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</si>
  <si>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</si>
  <si>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</si>
  <si>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</si>
  <si>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</si>
  <si>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</si>
  <si>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</si>
  <si>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</si>
  <si>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</si>
  <si>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</si>
  <si>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</si>
  <si>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</si>
  <si>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</si>
  <si>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</si>
  <si>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</si>
  <si>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</si>
  <si>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</si>
  <si>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</si>
  <si>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</si>
  <si>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</si>
  <si>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</si>
  <si>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</si>
  <si>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</si>
  <si>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</si>
  <si>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</si>
  <si>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</si>
  <si>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</si>
  <si>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</si>
  <si>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</si>
  <si>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</si>
  <si>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</si>
  <si>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</si>
  <si>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</si>
  <si>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</si>
  <si>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</si>
  <si>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</si>
  <si>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</si>
  <si>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</si>
  <si>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</si>
  <si>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</si>
  <si>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</si>
  <si>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</si>
  <si>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</si>
  <si>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</si>
  <si>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</si>
  <si>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</si>
  <si>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</si>
  <si>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</si>
  <si>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</si>
  <si>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</si>
  <si>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</si>
  <si>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</si>
  <si>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</si>
  <si>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</si>
  <si>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</si>
  <si>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</si>
  <si>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</si>
  <si>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</si>
  <si>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</si>
  <si>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</si>
  <si>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</si>
  <si>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</si>
  <si>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</si>
  <si>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</si>
  <si>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</si>
  <si>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</si>
  <si>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</si>
  <si>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</si>
  <si>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</si>
  <si>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</si>
  <si>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</si>
  <si>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</si>
  <si>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</si>
  <si>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</si>
  <si>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</si>
  <si>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</si>
  <si>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</si>
  <si>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</si>
  <si>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</si>
  <si>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</si>
  <si>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</si>
  <si>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</si>
  <si>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</si>
  <si>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</si>
  <si>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</si>
  <si>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</si>
  <si>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</si>
  <si>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</si>
  <si>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</si>
  <si>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</si>
  <si>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</si>
  <si>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</si>
  <si>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</si>
  <si>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</si>
  <si>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</si>
  <si>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</si>
  <si>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</si>
  <si>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</si>
  <si>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</si>
  <si>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</si>
  <si>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</si>
  <si>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</si>
  <si>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</si>
  <si>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</si>
  <si>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</si>
  <si>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</si>
  <si>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</si>
  <si>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</si>
  <si>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</si>
  <si>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</si>
  <si>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</si>
  <si>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</si>
  <si>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</si>
  <si>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</si>
  <si>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</si>
  <si>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</si>
  <si>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</si>
  <si>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</si>
  <si>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</si>
  <si>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</si>
  <si>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</si>
  <si>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</si>
  <si>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</si>
  <si>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</si>
  <si>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</si>
  <si>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</si>
  <si>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</si>
  <si>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</si>
  <si>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</si>
  <si>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</si>
  <si>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</si>
  <si>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</si>
  <si>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</si>
  <si>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</si>
  <si>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</si>
  <si>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</si>
  <si>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</si>
  <si>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</si>
  <si>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</si>
  <si>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</si>
  <si>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</si>
  <si>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</si>
  <si>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</si>
  <si>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</si>
  <si>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</si>
  <si>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</si>
  <si>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</si>
  <si>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</si>
  <si>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</si>
  <si>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</si>
  <si>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</si>
  <si>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</si>
  <si>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</si>
  <si>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</si>
  <si>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</si>
  <si>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</si>
  <si>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</si>
  <si>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</si>
  <si>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</si>
  <si>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</si>
  <si>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</si>
  <si>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</si>
  <si>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</si>
  <si>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</si>
  <si>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</si>
  <si>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</si>
  <si>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</si>
  <si>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</si>
  <si>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</si>
  <si>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</si>
  <si>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</si>
  <si>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</si>
  <si>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</si>
  <si>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</si>
  <si>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</si>
  <si>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</si>
  <si>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</si>
  <si>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</si>
  <si>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</si>
  <si>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</si>
  <si>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</si>
  <si>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</si>
  <si>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</si>
  <si>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</si>
  <si>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</si>
  <si>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</si>
  <si>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</si>
  <si>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</si>
  <si>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</si>
  <si>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</si>
  <si>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</si>
  <si>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</si>
  <si>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</si>
  <si>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</si>
  <si>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</si>
  <si>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</si>
  <si>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</si>
  <si>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</si>
  <si>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</si>
  <si>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</si>
  <si>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</si>
  <si>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</si>
  <si>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</si>
  <si>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</si>
  <si>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</si>
  <si>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</si>
  <si>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</si>
  <si>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</si>
  <si>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</si>
  <si>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</si>
  <si>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</si>
  <si>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</si>
  <si>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</si>
  <si>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</si>
  <si>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</si>
  <si>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</si>
  <si>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</si>
  <si>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</si>
  <si>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</si>
  <si>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</si>
  <si>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</si>
  <si>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</si>
  <si>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</si>
  <si>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</si>
  <si>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</si>
  <si>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</si>
  <si>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</si>
  <si>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</si>
  <si>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</si>
  <si>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</si>
  <si>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</si>
  <si>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</si>
  <si>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</si>
  <si>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</si>
  <si>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</si>
  <si>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</si>
  <si>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</si>
  <si>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</si>
  <si>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</si>
  <si>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</si>
  <si>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</si>
  <si>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</si>
  <si>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</si>
  <si>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</si>
  <si>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</si>
  <si>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</si>
  <si>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</si>
  <si>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</si>
  <si>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</si>
  <si>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</si>
  <si>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</si>
  <si>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</si>
  <si>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</si>
  <si>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</si>
  <si>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</si>
  <si>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</si>
  <si>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</si>
  <si>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</si>
  <si>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</si>
  <si>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</si>
  <si>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</si>
  <si>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</si>
  <si>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</si>
  <si>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</si>
  <si>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</si>
  <si>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</si>
  <si>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</si>
  <si>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</si>
  <si>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</si>
  <si>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</si>
  <si>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</si>
  <si>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</si>
  <si>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</si>
  <si>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</si>
  <si>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</si>
  <si>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</si>
  <si>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</si>
  <si>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</si>
  <si>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</si>
  <si>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</si>
  <si>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</si>
  <si>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</si>
  <si>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</si>
  <si>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</si>
  <si>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</si>
  <si>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</si>
  <si>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</si>
  <si>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</si>
  <si>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</si>
  <si>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</si>
  <si>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</si>
  <si>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</si>
  <si>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</si>
  <si>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</si>
  <si>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</si>
  <si>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</si>
  <si>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</si>
  <si>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</si>
  <si>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</si>
  <si>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</si>
  <si>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</si>
  <si>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</si>
  <si>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</si>
  <si>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</si>
  <si>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</si>
  <si>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</si>
  <si>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</si>
  <si>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</si>
  <si>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</si>
  <si>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</si>
  <si>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</si>
  <si>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</si>
  <si>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</si>
  <si>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</si>
  <si>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</si>
  <si>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</si>
  <si>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</si>
  <si>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</si>
  <si>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</si>
  <si>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</si>
  <si>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</si>
  <si>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</si>
  <si>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</si>
  <si>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</si>
  <si>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</si>
  <si>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</si>
  <si>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</si>
  <si>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</si>
  <si>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</si>
  <si>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</si>
  <si>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</si>
  <si>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</si>
  <si>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</si>
  <si>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</si>
  <si>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</si>
  <si>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</si>
  <si>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</si>
  <si>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</si>
  <si>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</si>
  <si>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</si>
  <si>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</si>
  <si>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</si>
  <si>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</si>
  <si>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</si>
  <si>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</si>
  <si>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</si>
  <si>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</si>
  <si>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</si>
  <si>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</si>
  <si>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</si>
  <si>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</si>
  <si>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</si>
  <si>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</si>
  <si>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</si>
  <si>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</si>
  <si>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</si>
  <si>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</si>
  <si>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</si>
  <si>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</si>
  <si>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</si>
  <si>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</si>
  <si>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</si>
  <si>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</si>
  <si>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</si>
  <si>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</si>
  <si>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</si>
  <si>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</si>
  <si>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</si>
  <si>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</si>
  <si>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</si>
  <si>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</si>
  <si>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</si>
  <si>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</si>
  <si>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</si>
  <si>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</si>
  <si>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</si>
  <si>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</si>
  <si>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</si>
  <si>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</si>
  <si>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</si>
  <si>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</si>
  <si>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</si>
  <si>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</si>
  <si>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</si>
  <si>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</si>
  <si>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</si>
  <si>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</si>
  <si>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</si>
  <si>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</si>
  <si>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</si>
  <si>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</si>
  <si>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</si>
  <si>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</si>
  <si>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</si>
  <si>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</si>
  <si>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</si>
  <si>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</si>
  <si>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</si>
  <si>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</si>
  <si>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</si>
  <si>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</si>
  <si>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</si>
  <si>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</si>
  <si>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</si>
  <si>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</si>
  <si>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</si>
  <si>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</si>
  <si>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</si>
  <si>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</si>
  <si>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</si>
  <si>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</si>
  <si>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</si>
  <si>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</si>
  <si>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</si>
  <si>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</si>
  <si>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</si>
  <si>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</si>
  <si>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</si>
  <si>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</si>
  <si>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</si>
  <si>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</si>
  <si>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</si>
  <si>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</si>
  <si>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</si>
  <si>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</si>
  <si>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</si>
  <si>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</si>
  <si>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</si>
  <si>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</si>
  <si>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</si>
  <si>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</si>
  <si>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</si>
  <si>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</si>
  <si>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</si>
  <si>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</si>
  <si>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</si>
  <si>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</si>
  <si>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</si>
  <si>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</si>
  <si>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</si>
  <si>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</si>
  <si>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</si>
  <si>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</si>
  <si>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</si>
  <si>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</si>
  <si>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</si>
  <si>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</si>
  <si>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</si>
  <si>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</si>
  <si>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</si>
  <si>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</si>
  <si>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</si>
  <si>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</si>
  <si>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</si>
  <si>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</si>
  <si>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</si>
  <si>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</si>
  <si>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</si>
  <si>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</si>
  <si>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</si>
  <si>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</si>
  <si>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</si>
  <si>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</si>
  <si>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</si>
  <si>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</si>
  <si>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</si>
  <si>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</si>
  <si>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</si>
  <si>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</si>
  <si>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</si>
  <si>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</si>
  <si>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</si>
  <si>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</si>
  <si>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</si>
  <si>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</si>
  <si>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</si>
  <si>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</si>
  <si>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</si>
  <si>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</si>
  <si>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</si>
  <si>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</si>
  <si>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</si>
  <si>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</si>
  <si>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</si>
  <si>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</si>
  <si>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</si>
  <si>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</si>
  <si>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</si>
  <si>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</si>
  <si>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</si>
  <si>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</si>
  <si>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</si>
  <si>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</si>
  <si>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</si>
  <si>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</si>
  <si>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</si>
  <si>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</si>
  <si>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</si>
  <si>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</si>
  <si>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</si>
  <si>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</si>
  <si>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</si>
  <si>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</si>
  <si>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</si>
  <si>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</si>
  <si>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</si>
  <si>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</si>
  <si>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</si>
  <si>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</si>
  <si>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</si>
  <si>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</si>
  <si>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</si>
  <si>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</si>
  <si>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</si>
  <si>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</si>
  <si>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</si>
  <si>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</si>
  <si>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</si>
  <si>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</si>
  <si>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</si>
  <si>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</si>
  <si>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</si>
  <si>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</si>
  <si>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</si>
  <si>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</si>
  <si>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</si>
  <si>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</si>
  <si>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</si>
  <si>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</si>
  <si>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</si>
  <si>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</si>
  <si>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</si>
  <si>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</si>
  <si>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</si>
  <si>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</si>
  <si>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</si>
  <si>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</si>
  <si>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</si>
  <si>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</si>
  <si>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</si>
  <si>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</si>
  <si>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</si>
  <si>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</si>
  <si>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</si>
  <si>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</si>
  <si>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</si>
  <si>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</si>
  <si>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</si>
  <si>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</si>
  <si>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</si>
  <si>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</si>
  <si>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</si>
  <si>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</si>
  <si>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</si>
  <si>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</si>
  <si>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</si>
  <si>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</si>
  <si>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</si>
  <si>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</si>
  <si>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</si>
  <si>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</si>
  <si>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</si>
  <si>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</si>
  <si>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</si>
  <si>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</si>
  <si>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</si>
  <si>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</si>
  <si>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</si>
  <si>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</si>
  <si>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</si>
  <si>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</si>
  <si>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</si>
  <si>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</si>
  <si>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</si>
  <si>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</si>
  <si>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</si>
  <si>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</si>
  <si>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</si>
  <si>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</si>
  <si>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</si>
  <si>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</si>
  <si>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</si>
  <si>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</si>
  <si>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</si>
  <si>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</si>
  <si>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</si>
  <si>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</si>
  <si>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</si>
  <si>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</si>
  <si>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</si>
  <si>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</si>
  <si>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</si>
  <si>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</si>
  <si>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</si>
  <si>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</si>
  <si>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</si>
  <si>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</si>
  <si>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</si>
  <si>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</si>
  <si>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</si>
  <si>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</si>
  <si>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</si>
  <si>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</si>
  <si>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</si>
  <si>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</si>
  <si>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</si>
  <si>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</si>
  <si>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</si>
  <si>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</si>
  <si>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</si>
  <si>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</si>
  <si>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</si>
  <si>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</si>
  <si>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</si>
  <si>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</si>
  <si>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</si>
  <si>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</si>
  <si>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</si>
  <si>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</si>
  <si>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</si>
  <si>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</si>
  <si>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</si>
  <si>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</si>
  <si>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</si>
  <si>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</si>
  <si>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</si>
  <si>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</si>
  <si>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</si>
  <si>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</si>
  <si>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</si>
  <si>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</si>
  <si>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</si>
  <si>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</si>
  <si>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</si>
  <si>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</si>
  <si>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</si>
  <si>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</si>
  <si>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</si>
  <si>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</si>
  <si>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</si>
  <si>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</si>
  <si>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</si>
  <si>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</si>
  <si>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</si>
  <si>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</si>
  <si>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</si>
  <si>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</si>
  <si>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</si>
  <si>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</si>
  <si>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</si>
  <si>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</si>
  <si>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</si>
  <si>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</si>
  <si>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</si>
  <si>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</si>
  <si>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</si>
  <si>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</si>
  <si>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</si>
  <si>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</si>
  <si>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</si>
  <si>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</si>
  <si>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</si>
  <si>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</si>
  <si>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</si>
  <si>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</si>
  <si>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</si>
  <si>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</si>
  <si>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</si>
  <si>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</si>
  <si>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</si>
  <si>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</si>
  <si>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</si>
  <si>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</si>
  <si>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</si>
  <si>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</si>
  <si>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</si>
  <si>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</si>
  <si>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</si>
  <si>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</si>
  <si>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</si>
  <si>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</si>
  <si>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</si>
  <si>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</si>
  <si>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</si>
  <si>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</si>
  <si>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</si>
  <si>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</si>
  <si>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</si>
  <si>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</si>
  <si>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</si>
  <si>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</si>
  <si>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</si>
  <si>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</si>
  <si>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</si>
  <si>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</si>
  <si>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</si>
  <si>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</si>
  <si>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</si>
  <si>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</si>
  <si>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</si>
  <si>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</si>
  <si>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</si>
  <si>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</si>
  <si>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</si>
  <si>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</si>
  <si>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</si>
  <si>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</si>
  <si>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</si>
  <si>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</si>
  <si>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</si>
  <si>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</si>
  <si>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</si>
  <si>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</si>
  <si>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</si>
  <si>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</si>
  <si>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</si>
  <si>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</si>
  <si>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</si>
  <si>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</si>
  <si>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</si>
  <si>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</si>
  <si>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</si>
  <si>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</si>
  <si>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</si>
  <si>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</si>
  <si>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</si>
  <si>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</si>
  <si>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</si>
  <si>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</si>
  <si>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</si>
  <si>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</si>
  <si>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</si>
  <si>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</si>
  <si>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</si>
  <si>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</si>
  <si>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</si>
  <si>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</si>
  <si>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</si>
  <si>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</si>
  <si>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</si>
  <si>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</si>
  <si>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</si>
  <si>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</si>
  <si>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</si>
  <si>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</si>
  <si>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</si>
  <si>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</si>
  <si>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</si>
  <si>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</si>
  <si>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</si>
  <si>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</si>
  <si>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</si>
  <si>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</si>
  <si>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</si>
  <si>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</si>
  <si>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</si>
  <si>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</si>
  <si>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</si>
  <si>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</si>
  <si>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</si>
  <si>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</si>
  <si>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</si>
  <si>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</si>
  <si>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</si>
  <si>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</si>
  <si>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</si>
  <si>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</si>
  <si>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</si>
  <si>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</si>
  <si>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</si>
  <si>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</si>
  <si>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</si>
  <si>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</si>
  <si>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</si>
  <si>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</si>
  <si>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</si>
  <si>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</si>
  <si>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</si>
  <si>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</si>
  <si>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</si>
  <si>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</si>
  <si>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</si>
  <si>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</si>
  <si>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</si>
  <si>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</si>
  <si>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</si>
  <si>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</si>
  <si>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</si>
  <si>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</si>
  <si>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</si>
  <si>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</si>
  <si>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</si>
  <si>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</si>
  <si>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</si>
  <si>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</si>
  <si>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</si>
  <si>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</si>
  <si>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</si>
  <si>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</si>
  <si>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</si>
  <si>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</si>
  <si>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</si>
  <si>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</si>
  <si>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</si>
  <si>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</si>
  <si>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</si>
  <si>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</si>
  <si>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</si>
  <si>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</si>
  <si>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</si>
  <si>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</si>
  <si>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</si>
  <si>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</si>
  <si>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</si>
  <si>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</si>
  <si>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</si>
  <si>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</si>
  <si>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</si>
  <si>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</si>
  <si>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</si>
  <si>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</si>
  <si>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</si>
  <si>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</si>
  <si>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</si>
  <si>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</si>
  <si>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</si>
  <si>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</si>
  <si>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</si>
  <si>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</si>
  <si>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</si>
  <si>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</si>
  <si>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</si>
  <si>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</si>
  <si>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</si>
  <si>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</si>
  <si>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</si>
  <si>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</si>
  <si>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</si>
  <si>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</si>
  <si>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</si>
  <si>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</si>
  <si>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</si>
  <si>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</si>
  <si>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</si>
  <si>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</si>
  <si>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</si>
  <si>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</si>
  <si>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</si>
  <si>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</si>
  <si>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</si>
  <si>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</si>
  <si>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</si>
  <si>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</si>
  <si>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</si>
  <si>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</si>
  <si>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</si>
  <si>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</si>
  <si>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</si>
  <si>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</si>
  <si>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</si>
  <si>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</si>
  <si>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</si>
  <si>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</si>
  <si>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</si>
  <si>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</si>
  <si>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</si>
  <si>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</si>
  <si>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</si>
  <si>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</si>
  <si>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</si>
  <si>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</si>
  <si>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</si>
  <si>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</si>
  <si>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</si>
  <si>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</si>
  <si>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</si>
  <si>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</si>
  <si>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</si>
  <si>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</si>
  <si>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</si>
  <si>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</si>
  <si>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</si>
  <si>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</si>
  <si>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</si>
  <si>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</si>
  <si>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</si>
  <si>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</si>
  <si>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</si>
  <si>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</si>
  <si>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</si>
  <si>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</si>
  <si>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</si>
  <si>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</si>
  <si>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</si>
  <si>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</si>
  <si>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</si>
  <si>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</si>
  <si>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</si>
  <si>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</si>
  <si>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</si>
  <si>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</si>
  <si>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</si>
  <si>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</si>
  <si>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</si>
  <si>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</si>
  <si>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</si>
  <si>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</si>
  <si>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</si>
  <si>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</si>
  <si>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</si>
  <si>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</si>
  <si>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</si>
  <si>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</si>
  <si>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</si>
  <si>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</si>
  <si>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</si>
  <si>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</si>
  <si>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</si>
  <si>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</si>
  <si>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</si>
  <si>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</si>
  <si>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</si>
  <si>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</si>
  <si>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</si>
  <si>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</si>
  <si>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</si>
  <si>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</si>
  <si>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</si>
  <si>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</si>
  <si>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</si>
  <si>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</si>
  <si>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</si>
  <si>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</si>
  <si>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</si>
  <si>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</si>
  <si>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</si>
  <si>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</si>
  <si>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</si>
  <si>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</si>
  <si>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</si>
  <si>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</si>
  <si>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</si>
  <si>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</si>
  <si>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</si>
  <si>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</si>
  <si>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</si>
  <si>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</si>
  <si>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</si>
  <si>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</si>
  <si>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</si>
  <si>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</si>
  <si>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</si>
  <si>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</si>
  <si>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</si>
  <si>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</si>
  <si>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</si>
  <si>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</si>
  <si>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</si>
  <si>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</si>
  <si>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</si>
  <si>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</si>
  <si>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</si>
  <si>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</si>
  <si>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</si>
  <si>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</si>
  <si>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</si>
  <si>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</si>
  <si>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</si>
  <si>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</si>
  <si>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</si>
  <si>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</si>
  <si>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</si>
  <si>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</si>
  <si>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</si>
  <si>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</si>
  <si>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</si>
  <si>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</si>
  <si>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</si>
  <si>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</si>
  <si>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</si>
  <si>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</si>
  <si>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</si>
  <si>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</si>
  <si>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</si>
  <si>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</si>
  <si>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</si>
  <si>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</si>
  <si>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</si>
  <si>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</si>
  <si>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</si>
  <si>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</si>
  <si>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</si>
  <si>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</si>
  <si>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</si>
  <si>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</si>
  <si>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</si>
  <si>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</si>
  <si>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</si>
  <si>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</si>
  <si>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</si>
  <si>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</si>
  <si>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</si>
  <si>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</si>
  <si>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</si>
  <si>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</si>
  <si>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</si>
  <si>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</si>
  <si>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</si>
  <si>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</si>
  <si>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</si>
  <si>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</si>
  <si>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</si>
  <si>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</si>
  <si>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</si>
  <si>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</si>
  <si>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</si>
  <si>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</si>
  <si>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</si>
  <si>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</si>
  <si>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</si>
  <si>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</si>
  <si>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</si>
  <si>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</si>
  <si>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</si>
  <si>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</si>
  <si>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</si>
  <si>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</si>
  <si>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</si>
  <si>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</si>
  <si>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</si>
  <si>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</si>
  <si>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</si>
  <si>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</si>
  <si>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</si>
  <si>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</si>
  <si>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</si>
  <si>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</si>
  <si>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</si>
  <si>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</si>
  <si>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</si>
  <si>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</si>
  <si>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</si>
  <si>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</si>
  <si>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</si>
  <si>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</si>
  <si>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</si>
  <si>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</si>
  <si>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</si>
  <si>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</si>
  <si>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</si>
  <si>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</si>
  <si>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</si>
  <si>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</si>
  <si>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</si>
  <si>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</si>
  <si>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</si>
  <si>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</si>
  <si>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</si>
  <si>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</si>
  <si>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</si>
  <si>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</si>
  <si>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</si>
  <si>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</si>
  <si>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</si>
  <si>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</si>
  <si>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</si>
  <si>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</si>
  <si>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</si>
  <si>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</si>
  <si>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</si>
  <si>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</si>
  <si>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</si>
  <si>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</si>
  <si>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</si>
  <si>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</si>
  <si>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</si>
  <si>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</si>
  <si>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</si>
  <si>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</si>
  <si>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</si>
  <si>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</si>
  <si>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</si>
  <si>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</si>
  <si>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</si>
  <si>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</si>
  <si>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</si>
  <si>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</si>
  <si>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</si>
  <si>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</si>
  <si>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</si>
  <si>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</si>
  <si>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</si>
  <si>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</si>
  <si>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</si>
  <si>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</si>
  <si>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</si>
  <si>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</si>
  <si>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</si>
  <si>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</si>
  <si>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</si>
  <si>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</si>
  <si>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</si>
  <si>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</si>
  <si>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</si>
  <si>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</si>
  <si>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</si>
  <si>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</si>
  <si>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</si>
  <si>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</si>
  <si>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</si>
  <si>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</si>
  <si>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</si>
  <si>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</si>
  <si>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</si>
  <si>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</si>
  <si>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</si>
  <si>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</si>
  <si>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</si>
  <si>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</si>
  <si>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</si>
  <si>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</si>
  <si>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</si>
  <si>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</si>
  <si>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</si>
  <si>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</si>
  <si>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</si>
  <si>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</si>
  <si>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</si>
  <si>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</si>
  <si>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</si>
  <si>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</si>
  <si>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</si>
  <si>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</si>
  <si>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</si>
  <si>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</si>
  <si>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</si>
  <si>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</si>
  <si>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</si>
  <si>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</si>
  <si>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</si>
  <si>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</si>
  <si>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</si>
  <si>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</si>
  <si>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</si>
  <si>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</si>
  <si>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</si>
  <si>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</si>
  <si>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</si>
  <si>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</si>
  <si>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</si>
  <si>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</si>
  <si>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</si>
  <si>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</si>
  <si>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</si>
  <si>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</si>
  <si>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</si>
  <si>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</si>
  <si>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</si>
  <si>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</si>
  <si>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</si>
  <si>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</si>
  <si>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</si>
  <si>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</si>
  <si>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</si>
  <si>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</si>
  <si>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</si>
  <si>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</si>
  <si>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</si>
  <si>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</si>
  <si>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</si>
  <si>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</si>
  <si>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</si>
  <si>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</si>
  <si>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</si>
  <si>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</si>
  <si>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</si>
  <si>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</si>
  <si>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</si>
  <si>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</si>
  <si>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</si>
  <si>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</si>
  <si>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</si>
  <si>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</si>
  <si>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</si>
  <si>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</si>
  <si>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</si>
  <si>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</si>
  <si>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</si>
  <si>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</si>
  <si>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</si>
  <si>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</si>
  <si>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</si>
  <si>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</si>
  <si>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</si>
  <si>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</si>
  <si>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</si>
  <si>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</si>
  <si>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</si>
  <si>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</si>
  <si>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</si>
  <si>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</si>
  <si>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</si>
  <si>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</si>
  <si>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</si>
  <si>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</si>
  <si>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</si>
  <si>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</si>
  <si>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</si>
  <si>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</si>
  <si>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</si>
  <si>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</si>
  <si>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</si>
  <si>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</si>
  <si>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</si>
  <si>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</si>
  <si>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</si>
  <si>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</si>
  <si>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</si>
  <si>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</si>
  <si>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</si>
  <si>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</si>
  <si>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</si>
  <si>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</si>
  <si>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</si>
  <si>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</si>
  <si>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</si>
  <si>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</si>
  <si>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</si>
  <si>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</si>
  <si>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</si>
  <si>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</si>
  <si>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</si>
  <si>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</si>
  <si>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</si>
  <si>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</si>
  <si>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</si>
  <si>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</si>
  <si>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</si>
  <si>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</si>
  <si>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</si>
  <si>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</si>
  <si>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</si>
  <si>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</si>
  <si>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</si>
  <si>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</si>
  <si>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</si>
  <si>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</si>
  <si>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</si>
  <si>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</si>
  <si>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</si>
  <si>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</si>
  <si>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</si>
  <si>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</si>
  <si>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</si>
  <si>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</si>
  <si>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</si>
  <si>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</si>
  <si>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</si>
  <si>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</si>
  <si>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</si>
  <si>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</si>
  <si>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</si>
  <si>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</si>
  <si>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</si>
  <si>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</si>
  <si>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</si>
  <si>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</si>
  <si>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</si>
  <si>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</si>
  <si>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</si>
  <si>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</si>
  <si>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</si>
  <si>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</si>
  <si>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</si>
  <si>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</si>
  <si>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</si>
  <si>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</si>
  <si>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</si>
  <si>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</si>
  <si>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</si>
  <si>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</si>
  <si>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</si>
  <si>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</si>
  <si>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</si>
  <si>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</si>
  <si>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</si>
  <si>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</si>
  <si>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</si>
  <si>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</si>
  <si>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</si>
  <si>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</si>
  <si>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</si>
  <si>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</si>
  <si>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</si>
  <si>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</si>
  <si>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</si>
  <si>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</si>
  <si>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</si>
  <si>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</si>
  <si>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</si>
  <si>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</si>
  <si>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</si>
  <si>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</si>
  <si>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</si>
  <si>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</si>
  <si>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</si>
  <si>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</si>
  <si>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</si>
  <si>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</si>
  <si>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</si>
  <si>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</si>
  <si>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</si>
  <si>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</si>
  <si>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</si>
  <si>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</si>
  <si>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</si>
  <si>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</si>
  <si>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</si>
  <si>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</si>
  <si>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</si>
  <si>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</si>
  <si>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</si>
  <si>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</si>
  <si>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</si>
  <si>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</si>
  <si>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</si>
  <si>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</si>
  <si>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</si>
  <si>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</si>
  <si>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</si>
  <si>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</si>
  <si>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</si>
  <si>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</si>
  <si>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</si>
  <si>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</si>
  <si>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</si>
  <si>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</si>
  <si>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</si>
  <si>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</si>
  <si>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</si>
  <si>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</si>
  <si>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</si>
  <si>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</si>
  <si>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</si>
  <si>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</si>
  <si>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</si>
  <si>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</si>
  <si>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</si>
  <si>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</si>
  <si>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</si>
  <si>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</si>
  <si>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</si>
  <si>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</si>
  <si>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</si>
  <si>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</si>
  <si>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</si>
  <si>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</si>
  <si>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</si>
  <si>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</si>
  <si>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</si>
  <si>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</si>
  <si>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</si>
  <si>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</si>
  <si>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</si>
  <si>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</si>
  <si>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</si>
  <si>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</si>
  <si>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</si>
  <si>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</si>
  <si>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</si>
  <si>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</si>
  <si>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</si>
  <si>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</si>
  <si>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</si>
  <si>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</si>
  <si>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</si>
  <si>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</si>
  <si>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</si>
  <si>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</si>
  <si>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</si>
  <si>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</si>
  <si>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</si>
  <si>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</si>
  <si>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</si>
  <si>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</si>
  <si>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</si>
  <si>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</si>
  <si>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</si>
  <si>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</si>
  <si>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</si>
  <si>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</si>
  <si>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</si>
  <si>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</si>
  <si>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</si>
  <si>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</si>
  <si>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</si>
  <si>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</si>
  <si>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</si>
  <si>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</si>
  <si>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</si>
  <si>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</si>
  <si>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</si>
  <si>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</si>
  <si>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</si>
  <si>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</si>
  <si>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</si>
  <si>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</si>
  <si>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</si>
  <si>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</si>
  <si>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</si>
  <si>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</si>
  <si>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</si>
  <si>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</si>
  <si>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</si>
  <si>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</si>
  <si>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</si>
  <si>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</si>
  <si>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</si>
  <si>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</si>
  <si>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</si>
  <si>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</si>
  <si>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</si>
  <si>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</si>
  <si>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</si>
  <si>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</si>
  <si>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</si>
  <si>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</si>
  <si>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</si>
  <si>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</si>
  <si>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</si>
  <si>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</si>
  <si>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</si>
  <si>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</si>
  <si>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</si>
  <si>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</si>
  <si>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</si>
  <si>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</si>
  <si>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</si>
  <si>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</si>
  <si>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</si>
  <si>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</si>
  <si>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</si>
  <si>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</si>
  <si>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</si>
  <si>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</si>
  <si>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</si>
  <si>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</si>
  <si>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</si>
  <si>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</si>
  <si>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</si>
  <si>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</si>
  <si>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</si>
  <si>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</si>
  <si>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</si>
  <si>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</si>
  <si>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</si>
  <si>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</si>
  <si>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</si>
  <si>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</si>
  <si>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</si>
  <si>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</si>
  <si>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</si>
  <si>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</si>
  <si>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</si>
  <si>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</si>
  <si>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</si>
  <si>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</si>
  <si>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</si>
  <si>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</si>
  <si>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</si>
  <si>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</si>
  <si>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</si>
  <si>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</si>
  <si>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</si>
  <si>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</si>
  <si>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</si>
  <si>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</si>
  <si>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</si>
  <si>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</si>
  <si>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</si>
  <si>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</si>
  <si>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</si>
  <si>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</si>
  <si>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</si>
  <si>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</si>
  <si>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</si>
  <si>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</si>
  <si>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</si>
  <si>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</si>
  <si>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</si>
  <si>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</si>
  <si>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</si>
  <si>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</si>
  <si>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</si>
  <si>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</si>
  <si>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</si>
  <si>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</si>
  <si>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</si>
  <si>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</si>
  <si>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</si>
  <si>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</si>
  <si>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</si>
  <si>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</si>
  <si>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</si>
  <si>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</si>
  <si>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</si>
  <si>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</si>
  <si>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</si>
  <si>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</si>
  <si>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</si>
  <si>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</si>
  <si>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</si>
  <si>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</si>
  <si>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</si>
  <si>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</si>
  <si>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</si>
  <si>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</si>
  <si>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</si>
  <si>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</si>
  <si>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</si>
  <si>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</si>
  <si>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</si>
  <si>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</si>
  <si>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</si>
  <si>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</si>
  <si>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</si>
  <si>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</si>
  <si>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</si>
  <si>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</si>
  <si>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</si>
  <si>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</si>
  <si>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</si>
  <si>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</si>
  <si>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</si>
  <si>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</si>
  <si>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</si>
  <si>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</si>
  <si>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</si>
  <si>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</si>
  <si>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</si>
  <si>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</si>
  <si>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</si>
  <si>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</si>
  <si>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</si>
  <si>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</si>
  <si>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</si>
  <si>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</si>
  <si>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</si>
  <si>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</si>
  <si>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</si>
  <si>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</si>
  <si>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</si>
  <si>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</si>
  <si>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</si>
  <si>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</si>
  <si>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</si>
  <si>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</si>
  <si>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</si>
  <si>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</si>
  <si>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</si>
  <si>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</si>
  <si>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</si>
  <si>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</si>
  <si>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</si>
  <si>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</si>
  <si>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</si>
  <si>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</si>
  <si>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</si>
  <si>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</si>
  <si>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</si>
  <si>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</si>
  <si>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</si>
  <si>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</si>
  <si>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</si>
  <si>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</si>
  <si>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</si>
  <si>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</si>
  <si>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</si>
  <si>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</si>
  <si>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</si>
  <si>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</si>
  <si>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</si>
  <si>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</si>
  <si>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</si>
  <si>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</si>
  <si>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</si>
  <si>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</si>
  <si>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</si>
  <si>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</si>
  <si>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</si>
  <si>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</si>
  <si>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</si>
  <si>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</si>
  <si>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</si>
  <si>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</si>
  <si>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</si>
  <si>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</si>
  <si>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</si>
  <si>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</si>
  <si>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</si>
  <si>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</si>
  <si>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</si>
  <si>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</si>
  <si>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</si>
  <si>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</si>
  <si>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</si>
  <si>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</si>
  <si>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</si>
  <si>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</si>
  <si>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</si>
  <si>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</si>
  <si>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</si>
  <si>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</si>
  <si>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</si>
  <si>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</si>
  <si>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</si>
  <si>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</si>
  <si>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</si>
  <si>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</si>
  <si>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</si>
  <si>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</si>
  <si>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</si>
  <si>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</si>
  <si>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</si>
  <si>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</si>
  <si>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</si>
  <si>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</si>
  <si>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</si>
  <si>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</si>
  <si>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</si>
  <si>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</si>
  <si>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</si>
  <si>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</si>
  <si>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</si>
  <si>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</si>
  <si>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</si>
  <si>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</si>
  <si>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</si>
  <si>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</si>
  <si>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</si>
  <si>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</si>
  <si>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</si>
  <si>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</si>
  <si>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</si>
  <si>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</si>
  <si>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</si>
  <si>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</si>
  <si>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</si>
  <si>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</si>
  <si>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</si>
  <si>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</si>
  <si>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</si>
  <si>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</si>
  <si>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</si>
  <si>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</si>
  <si>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</si>
  <si>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</si>
  <si>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</si>
  <si>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</si>
  <si>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</si>
  <si>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</si>
  <si>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</si>
  <si>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</si>
  <si>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</si>
  <si>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</si>
  <si>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</si>
  <si>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</si>
  <si>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</si>
  <si>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</si>
  <si>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</si>
  <si>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</si>
  <si>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</si>
  <si>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</si>
  <si>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</si>
  <si>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</si>
  <si>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</si>
  <si>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</si>
  <si>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</si>
  <si>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</si>
  <si>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</si>
  <si>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</si>
  <si>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</si>
  <si>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</si>
  <si>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</si>
  <si>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</si>
  <si>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</si>
  <si>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</si>
  <si>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</si>
  <si>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</si>
  <si>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</si>
  <si>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</si>
  <si>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</si>
  <si>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</si>
  <si>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</si>
  <si>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</si>
  <si>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</si>
  <si>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</si>
  <si>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</si>
  <si>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</si>
  <si>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</si>
  <si>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</si>
  <si>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</si>
  <si>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</si>
  <si>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</si>
  <si>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</si>
  <si>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</si>
  <si>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</si>
  <si>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</si>
  <si>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</si>
  <si>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</si>
  <si>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</si>
  <si>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</si>
  <si>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</si>
  <si>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</si>
  <si>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</si>
  <si>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</si>
  <si>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</si>
  <si>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</si>
  <si>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</si>
  <si>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</si>
  <si>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</si>
  <si>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</si>
  <si>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</si>
  <si>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</si>
  <si>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</si>
  <si>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</si>
  <si>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</si>
  <si>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</si>
  <si>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</si>
  <si>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</si>
  <si>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</si>
  <si>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</si>
  <si>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</si>
  <si>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</si>
  <si>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</si>
  <si>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</si>
  <si>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</si>
  <si>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</si>
  <si>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</si>
  <si>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</si>
  <si>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</si>
  <si>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</si>
  <si>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</si>
  <si>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</si>
  <si>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</si>
  <si>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</si>
  <si>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</si>
  <si>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</si>
  <si>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</si>
  <si>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</si>
  <si>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</si>
  <si>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</si>
  <si>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</si>
  <si>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</si>
  <si>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</si>
  <si>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</si>
  <si>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</si>
  <si>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</si>
  <si>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</si>
  <si>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</si>
  <si>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</si>
  <si>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</si>
  <si>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</si>
  <si>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</si>
  <si>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</si>
  <si>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</si>
  <si>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</si>
  <si>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</si>
  <si>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</si>
  <si>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</si>
  <si>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</si>
  <si>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</si>
  <si>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</si>
  <si>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</si>
  <si>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</si>
  <si>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</si>
  <si>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</si>
  <si>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</si>
  <si>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</si>
  <si>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</si>
  <si>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</si>
  <si>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</si>
  <si>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</si>
  <si>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</si>
  <si>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</si>
  <si>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</si>
  <si>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</si>
  <si>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</si>
  <si>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</si>
  <si>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</si>
  <si>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</si>
  <si>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</si>
  <si>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</si>
  <si>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</si>
  <si>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</si>
  <si>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</si>
  <si>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</si>
  <si>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</si>
  <si>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</si>
  <si>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</si>
  <si>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</si>
  <si>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</si>
  <si>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</si>
  <si>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</si>
  <si>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</si>
  <si>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</si>
  <si>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</si>
  <si>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</si>
  <si>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</si>
  <si>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</si>
  <si>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</si>
  <si>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</si>
  <si>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</si>
  <si>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</si>
  <si>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</si>
  <si>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</si>
  <si>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</si>
  <si>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</si>
  <si>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</si>
  <si>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</si>
  <si>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</si>
  <si>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</si>
  <si>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</si>
  <si>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</si>
  <si>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</si>
  <si>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</si>
  <si>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</si>
  <si>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</si>
  <si>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</si>
  <si>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</si>
  <si>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</si>
  <si>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</si>
  <si>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</si>
  <si>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</si>
  <si>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</si>
  <si>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</si>
  <si>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</si>
  <si>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</si>
  <si>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</si>
  <si>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</si>
  <si>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</si>
  <si>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</si>
  <si>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</si>
  <si>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</si>
  <si>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</si>
  <si>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</si>
  <si>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</si>
  <si>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</si>
  <si>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</si>
  <si>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</si>
  <si>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</si>
  <si>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</si>
  <si>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</si>
  <si>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</si>
  <si>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</si>
  <si>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</si>
  <si>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</si>
  <si>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</si>
  <si>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</si>
  <si>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</si>
  <si>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</si>
  <si>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</si>
  <si>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</si>
  <si>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</si>
  <si>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</si>
  <si>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</si>
  <si>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</si>
  <si>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</si>
  <si>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</si>
  <si>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</si>
  <si>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</si>
  <si>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</si>
  <si>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</si>
  <si>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</si>
  <si>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</si>
  <si>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</si>
  <si>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</si>
  <si>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</si>
  <si>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</si>
  <si>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</si>
  <si>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</si>
  <si>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</si>
  <si>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</si>
  <si>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</si>
  <si>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</si>
  <si>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</si>
  <si>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</si>
  <si>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</si>
  <si>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</si>
  <si>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</si>
  <si>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</si>
  <si>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</si>
  <si>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</si>
  <si>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</si>
  <si>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</si>
  <si>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</si>
  <si>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</si>
  <si>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</si>
  <si>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</si>
  <si>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</si>
  <si>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</si>
  <si>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</si>
  <si>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</si>
  <si>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</si>
  <si>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</si>
  <si>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</si>
  <si>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</si>
  <si>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</si>
  <si>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</si>
  <si>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</si>
  <si>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</si>
  <si>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</si>
  <si>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</si>
  <si>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</si>
  <si>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</si>
  <si>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</si>
  <si>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</si>
  <si>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</si>
  <si>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</si>
  <si>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</si>
  <si>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</si>
  <si>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</si>
  <si>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</si>
  <si>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</si>
  <si>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</si>
  <si>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</si>
  <si>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</si>
  <si>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</si>
  <si>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</si>
  <si>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</si>
  <si>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</si>
  <si>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</si>
  <si>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</si>
  <si>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</si>
  <si>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</si>
  <si>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</si>
  <si>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</si>
  <si>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</si>
  <si>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</si>
  <si>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</si>
  <si>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</si>
  <si>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</si>
  <si>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</si>
  <si>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</si>
  <si>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</si>
  <si>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</si>
  <si>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</si>
  <si>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</si>
  <si>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</si>
  <si>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</si>
  <si>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</si>
  <si>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</si>
  <si>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</si>
  <si>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</si>
  <si>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</si>
  <si>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</si>
  <si>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</si>
  <si>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</si>
  <si>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</si>
  <si>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</si>
  <si>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</si>
  <si>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</si>
  <si>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</si>
  <si>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</si>
  <si>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</si>
  <si>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</si>
  <si>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</si>
  <si>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</si>
  <si>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</si>
  <si>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</si>
  <si>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</si>
  <si>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</si>
  <si>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</si>
  <si>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</si>
  <si>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</si>
  <si>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</si>
  <si>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</si>
  <si>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</si>
  <si>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</si>
  <si>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</si>
  <si>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</si>
  <si>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</si>
  <si>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</si>
  <si>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</si>
  <si>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</si>
  <si>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</si>
  <si>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</si>
  <si>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</si>
  <si>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</si>
  <si>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</si>
  <si>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</si>
  <si>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</si>
  <si>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</si>
  <si>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</si>
  <si>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</si>
  <si>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</si>
  <si>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</si>
  <si>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</si>
  <si>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</si>
  <si>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</si>
  <si>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</si>
  <si>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</si>
  <si>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</si>
  <si>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</si>
  <si>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</si>
  <si>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</si>
  <si>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</si>
  <si>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</si>
  <si>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</si>
  <si>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</si>
  <si>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</si>
  <si>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</si>
  <si>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</si>
  <si>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</si>
  <si>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</si>
  <si>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</si>
  <si>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</si>
  <si>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</si>
  <si>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</si>
  <si>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</si>
  <si>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</si>
  <si>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</si>
  <si>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</si>
  <si>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</si>
  <si>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</si>
  <si>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</si>
  <si>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</si>
  <si>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</si>
  <si>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</si>
  <si>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</si>
  <si>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</si>
  <si>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</si>
  <si>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</si>
  <si>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</si>
  <si>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</si>
  <si>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</si>
  <si>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</si>
  <si>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</si>
  <si>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</si>
  <si>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</si>
  <si>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</si>
  <si>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</si>
  <si>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</si>
  <si>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</si>
  <si>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</si>
  <si>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</si>
  <si>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</si>
  <si>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</si>
  <si>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</si>
  <si>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</si>
  <si>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</si>
  <si>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</si>
  <si>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</si>
  <si>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</si>
  <si>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</si>
  <si>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</si>
  <si>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</si>
  <si>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</si>
  <si>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</si>
  <si>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</si>
  <si>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</si>
  <si>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</si>
  <si>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</si>
  <si>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</si>
  <si>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</si>
  <si>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</si>
  <si>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</si>
  <si>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</si>
  <si>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</si>
  <si>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</si>
  <si>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</si>
  <si>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</si>
  <si>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</si>
  <si>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</si>
  <si>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</si>
  <si>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</si>
  <si>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</si>
  <si>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</si>
  <si>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</si>
  <si>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</si>
  <si>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</si>
  <si>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</si>
  <si>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</si>
  <si>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</si>
  <si>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</si>
  <si>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</si>
  <si>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</si>
  <si>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</si>
  <si>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</si>
  <si>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</si>
  <si>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</si>
  <si>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</si>
  <si>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</si>
  <si>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</si>
  <si>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</si>
  <si>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</si>
  <si>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</si>
  <si>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</si>
  <si>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</si>
  <si>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</si>
  <si>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</si>
  <si>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</si>
  <si>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</si>
  <si>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</si>
  <si>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</si>
  <si>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</si>
  <si>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</si>
  <si>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</si>
  <si>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</si>
  <si>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</si>
  <si>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</si>
  <si>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</si>
  <si>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</si>
  <si>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</si>
  <si>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</si>
  <si>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</si>
  <si>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</si>
  <si>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</si>
  <si>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</si>
  <si>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</si>
  <si>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</si>
  <si>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</si>
  <si>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</si>
  <si>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</si>
  <si>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</si>
  <si>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</si>
  <si>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</si>
  <si>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</si>
  <si>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</si>
  <si>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</si>
  <si>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</si>
  <si>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</si>
  <si>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</si>
  <si>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</si>
  <si>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</si>
  <si>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</si>
  <si>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</si>
  <si>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</si>
  <si>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</si>
  <si>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</si>
  <si>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</si>
  <si>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</si>
  <si>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</si>
  <si>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</si>
  <si>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</si>
  <si>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</si>
  <si>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</si>
  <si>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</si>
  <si>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</si>
  <si>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</si>
  <si>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</si>
  <si>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</si>
  <si>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</si>
  <si>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</si>
  <si>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</si>
  <si>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</si>
  <si>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</si>
  <si>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</si>
  <si>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</si>
  <si>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</si>
  <si>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</si>
  <si>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</si>
  <si>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</si>
  <si>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</si>
  <si>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</si>
  <si>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</si>
  <si>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</si>
  <si>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</si>
  <si>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</si>
  <si>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</si>
  <si>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</si>
  <si>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</si>
  <si>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</si>
  <si>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</si>
  <si>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</si>
  <si>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</si>
  <si>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</si>
  <si>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</si>
  <si>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</si>
  <si>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</si>
  <si>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</si>
  <si>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</si>
  <si>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</si>
  <si>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</si>
  <si>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</si>
  <si>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</si>
  <si>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</si>
  <si>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</si>
  <si>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</si>
  <si>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</si>
  <si>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</si>
  <si>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</si>
  <si>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</si>
  <si>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</si>
  <si>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</si>
  <si>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</si>
  <si>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</si>
  <si>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</si>
  <si>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</si>
  <si>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</si>
  <si>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</si>
  <si>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</si>
  <si>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</si>
  <si>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</si>
  <si>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</si>
  <si>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</si>
  <si>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</si>
  <si>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</si>
  <si>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</si>
  <si>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</si>
  <si>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</si>
  <si>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</si>
  <si>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</si>
  <si>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</si>
  <si>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</si>
  <si>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</si>
  <si>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</si>
  <si>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</si>
  <si>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</si>
  <si>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</si>
  <si>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</si>
  <si>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</si>
  <si>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</si>
  <si>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</si>
  <si>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</si>
  <si>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</si>
  <si>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</si>
  <si>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</si>
  <si>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</si>
  <si>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</si>
  <si>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</si>
  <si>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</si>
  <si>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</si>
  <si>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</si>
  <si>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</si>
  <si>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</si>
  <si>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</si>
  <si>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</si>
  <si>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</si>
  <si>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</si>
  <si>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</si>
  <si>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</si>
  <si>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</si>
  <si>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</si>
  <si>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</si>
  <si>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</si>
  <si>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</si>
  <si>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</si>
  <si>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</si>
  <si>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</si>
  <si>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</si>
  <si>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</si>
  <si>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</si>
  <si>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</si>
  <si>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</si>
  <si>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</si>
  <si>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</si>
  <si>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</si>
  <si>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</si>
  <si>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</si>
  <si>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</si>
  <si>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</si>
  <si>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</si>
  <si>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</si>
  <si>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</si>
  <si>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</si>
  <si>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</si>
  <si>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</si>
  <si>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</si>
  <si>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</si>
  <si>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</si>
  <si>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</si>
  <si>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</si>
  <si>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</si>
  <si>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</si>
  <si>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</si>
  <si>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</si>
  <si>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</si>
  <si>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</si>
  <si>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</si>
  <si>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</si>
  <si>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</si>
  <si>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</si>
  <si>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</si>
  <si>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</si>
  <si>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</si>
  <si>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</si>
  <si>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</si>
  <si>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</si>
  <si>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</si>
  <si>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</si>
  <si>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</si>
  <si>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</si>
  <si>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</si>
  <si>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</si>
  <si>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</si>
  <si>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</si>
  <si>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</si>
  <si>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</si>
  <si>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</si>
  <si>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</si>
  <si>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</si>
  <si>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</si>
  <si>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</si>
  <si>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</si>
  <si>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</si>
  <si>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</si>
  <si>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</si>
  <si>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</si>
  <si>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</si>
  <si>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</si>
  <si>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</si>
  <si>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</si>
  <si>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</si>
  <si>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</si>
  <si>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</si>
  <si>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</si>
  <si>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</si>
  <si>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</si>
  <si>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</si>
  <si>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</si>
  <si>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</si>
  <si>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</si>
  <si>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</si>
  <si>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</si>
  <si>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</si>
  <si>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</si>
  <si>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</si>
  <si>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</si>
  <si>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</si>
  <si>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</si>
  <si>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</si>
  <si>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</si>
  <si>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</si>
  <si>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</si>
  <si>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</si>
  <si>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</si>
  <si>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</si>
  <si>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</si>
  <si>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</si>
  <si>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</si>
  <si>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</si>
  <si>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</si>
  <si>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</si>
  <si>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</si>
  <si>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</si>
  <si>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</si>
  <si>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</si>
  <si>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</si>
  <si>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</si>
  <si>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</si>
  <si>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</si>
  <si>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</si>
  <si>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</si>
  <si>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</si>
  <si>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</si>
  <si>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</si>
  <si>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</si>
  <si>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</si>
  <si>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</si>
  <si>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</si>
  <si>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</si>
  <si>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</si>
  <si>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</si>
  <si>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</si>
  <si>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</si>
  <si>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</si>
  <si>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</si>
  <si>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</si>
  <si>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</si>
  <si>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</si>
  <si>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</si>
  <si>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</si>
  <si>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</si>
  <si>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</si>
  <si>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</si>
  <si>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</si>
  <si>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</si>
  <si>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</si>
  <si>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</si>
  <si>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</si>
  <si>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</si>
  <si>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</si>
  <si>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</si>
  <si>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</si>
  <si>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</si>
  <si>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</si>
  <si>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</si>
  <si>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</si>
  <si>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</si>
  <si>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</si>
  <si>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</si>
  <si>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</si>
  <si>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</si>
  <si>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</si>
  <si>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</si>
  <si>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</si>
  <si>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</si>
  <si>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</si>
  <si>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</si>
  <si>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</si>
  <si>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</si>
  <si>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</si>
  <si>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</si>
  <si>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</si>
  <si>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</si>
  <si>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</si>
  <si>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</si>
  <si>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</si>
  <si>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</si>
  <si>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</si>
  <si>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</si>
  <si>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</si>
  <si>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</si>
  <si>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</si>
  <si>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</si>
  <si>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</si>
  <si>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</si>
  <si>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</si>
  <si>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</si>
  <si>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</si>
  <si>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</si>
  <si>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</si>
  <si>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</si>
  <si>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</si>
  <si>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</si>
  <si>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</si>
  <si>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</si>
  <si>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</si>
  <si>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</si>
  <si>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</si>
  <si>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</si>
  <si>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</si>
  <si>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</si>
  <si>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</si>
  <si>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</si>
  <si>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</si>
  <si>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</si>
  <si>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</si>
  <si>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</si>
  <si>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</si>
  <si>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</si>
  <si>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</si>
  <si>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</si>
  <si>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</si>
  <si>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</si>
  <si>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</si>
  <si>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</si>
  <si>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</si>
  <si>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</si>
  <si>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</si>
  <si>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</si>
  <si>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</si>
  <si>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</si>
  <si>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</si>
  <si>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</si>
  <si>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</si>
  <si>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</si>
  <si>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</si>
  <si>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</si>
  <si>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</si>
  <si>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</si>
  <si>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</si>
  <si>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</si>
  <si>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</si>
  <si>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</si>
  <si>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</si>
  <si>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</si>
  <si>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</si>
  <si>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</si>
  <si>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</si>
  <si>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</si>
  <si>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</si>
  <si>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</si>
  <si>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</si>
  <si>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</si>
  <si>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</si>
  <si>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</si>
  <si>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</si>
  <si>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</si>
  <si>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</si>
  <si>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</si>
  <si>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</si>
  <si>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</si>
  <si>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</si>
  <si>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</si>
  <si>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</si>
  <si>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</si>
  <si>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</si>
  <si>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</si>
  <si>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</si>
  <si>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</si>
  <si>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</si>
  <si>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</si>
  <si>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</si>
  <si>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</si>
  <si>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</si>
  <si>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</si>
  <si>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</si>
  <si>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</si>
  <si>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</si>
  <si>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</si>
  <si>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</si>
  <si>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</si>
  <si>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</si>
  <si>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</si>
  <si>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</si>
  <si>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</si>
  <si>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</si>
  <si>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</si>
  <si>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</si>
  <si>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</si>
  <si>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</si>
  <si>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</si>
  <si>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</si>
  <si>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</si>
  <si>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</si>
  <si>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</si>
  <si>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</si>
  <si>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</si>
  <si>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</si>
  <si>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</si>
  <si>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</si>
  <si>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</si>
  <si>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</si>
  <si>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</si>
  <si>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</si>
  <si>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</si>
  <si>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</si>
  <si>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</si>
  <si>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</si>
  <si>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</si>
  <si>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</si>
  <si>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</si>
  <si>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</si>
  <si>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</si>
  <si>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</si>
  <si>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</si>
  <si>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</si>
  <si>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</si>
  <si>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</si>
  <si>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</si>
  <si>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</si>
  <si>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</si>
  <si>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</si>
  <si>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</si>
  <si>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</si>
  <si>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</si>
  <si>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</si>
  <si>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</si>
  <si>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</si>
  <si>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</si>
  <si>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</si>
  <si>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</si>
  <si>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</si>
  <si>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</si>
  <si>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</si>
  <si>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</si>
  <si>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</si>
  <si>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</si>
  <si>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</si>
  <si>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</si>
  <si>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</si>
  <si>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</si>
  <si>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</si>
  <si>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</si>
  <si>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</si>
  <si>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</si>
  <si>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</si>
  <si>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</si>
  <si>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</si>
  <si>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</si>
  <si>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</si>
  <si>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</si>
  <si>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</si>
  <si>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</si>
  <si>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</si>
  <si>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</si>
  <si>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</si>
  <si>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</si>
  <si>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</si>
  <si>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</si>
  <si>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</si>
  <si>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</si>
  <si>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</si>
  <si>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</si>
  <si>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</si>
  <si>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</si>
  <si>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</si>
  <si>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</si>
  <si>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</si>
  <si>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</si>
  <si>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</si>
  <si>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</si>
  <si>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</si>
  <si>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</si>
  <si>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</si>
  <si>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</si>
  <si>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</si>
  <si>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</si>
  <si>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</si>
  <si>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</si>
  <si>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</si>
  <si>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</si>
  <si>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</si>
  <si>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</si>
  <si>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</si>
  <si>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</si>
  <si>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</si>
  <si>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</si>
  <si>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</si>
  <si>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</si>
  <si>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</si>
  <si>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</si>
  <si>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</si>
  <si>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</si>
  <si>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</si>
  <si>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</si>
  <si>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</si>
  <si>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</si>
  <si>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</si>
  <si>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</si>
  <si>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</si>
  <si>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</si>
  <si>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</si>
  <si>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</si>
  <si>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</si>
  <si>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</si>
  <si>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</si>
  <si>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</si>
  <si>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</si>
  <si>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</si>
  <si>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</si>
  <si>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</si>
  <si>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</si>
  <si>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</si>
  <si>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</si>
  <si>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</si>
  <si>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</si>
  <si>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</si>
  <si>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</si>
  <si>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</si>
  <si>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</si>
  <si>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</si>
  <si>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</si>
  <si>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</si>
  <si>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</si>
  <si>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</si>
  <si>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</si>
  <si>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</si>
  <si>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</si>
  <si>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</si>
  <si>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</si>
  <si>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</si>
  <si>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</si>
  <si>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</si>
  <si>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</si>
  <si>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</si>
  <si>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</si>
  <si>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</si>
  <si>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</si>
  <si>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</si>
  <si>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</si>
  <si>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</si>
  <si>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</si>
  <si>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</si>
  <si>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</si>
  <si>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</si>
  <si>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</si>
  <si>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</si>
  <si>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</si>
  <si>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</si>
  <si>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</si>
  <si>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</si>
  <si>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</si>
  <si>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</si>
  <si>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</si>
  <si>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</si>
  <si>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</si>
  <si>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</si>
  <si>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</si>
  <si>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</si>
  <si>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</si>
  <si>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</si>
  <si>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</si>
  <si>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</si>
  <si>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</si>
  <si>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</si>
  <si>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</si>
  <si>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</si>
  <si>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</si>
  <si>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</si>
  <si>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</si>
  <si>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</si>
  <si>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</si>
  <si>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</si>
  <si>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</si>
  <si>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</si>
  <si>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</si>
  <si>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</si>
  <si>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</si>
  <si>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</si>
  <si>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</si>
  <si>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</si>
  <si>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</si>
  <si>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</si>
  <si>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</si>
  <si>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</si>
  <si>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</si>
  <si>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</si>
  <si>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</si>
  <si>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</si>
  <si>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</si>
  <si>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</si>
  <si>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</si>
  <si>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</si>
  <si>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</si>
  <si>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</si>
  <si>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</si>
  <si>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</si>
  <si>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</si>
  <si>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</si>
  <si>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</si>
  <si>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</si>
  <si>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</si>
  <si>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</si>
  <si>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</si>
  <si>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</si>
  <si>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</si>
  <si>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</si>
  <si>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</si>
  <si>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</si>
  <si>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</si>
  <si>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</si>
  <si>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</si>
  <si>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</si>
  <si>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</si>
  <si>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</si>
  <si>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</si>
  <si>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</si>
  <si>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</si>
  <si>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</si>
  <si>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</si>
  <si>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</si>
  <si>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</si>
  <si>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</si>
  <si>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</si>
  <si>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</si>
  <si>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</si>
  <si>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</si>
  <si>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</si>
  <si>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</si>
  <si>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</si>
  <si>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</si>
  <si>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</si>
  <si>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</si>
  <si>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</si>
  <si>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</si>
  <si>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</si>
  <si>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</si>
  <si>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</si>
  <si>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</si>
  <si>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</si>
  <si>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</si>
  <si>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</si>
  <si>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</si>
  <si>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</si>
  <si>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</si>
  <si>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</si>
  <si>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</si>
  <si>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</si>
  <si>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</si>
  <si>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</si>
  <si>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</si>
  <si>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</si>
  <si>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</si>
  <si>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</si>
  <si>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</si>
  <si>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</si>
  <si>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</si>
  <si>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</si>
  <si>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</si>
  <si>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</si>
  <si>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</si>
  <si>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</si>
  <si>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</si>
  <si>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</si>
  <si>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</si>
  <si>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</si>
  <si>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</si>
  <si>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</si>
  <si>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</si>
  <si>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</si>
  <si>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</si>
  <si>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</si>
  <si>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</si>
  <si>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</si>
  <si>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</si>
  <si>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</si>
  <si>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</si>
  <si>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</si>
  <si>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</si>
  <si>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</si>
  <si>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</si>
  <si>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</si>
  <si>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</si>
  <si>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</si>
  <si>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</si>
  <si>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</si>
  <si>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</si>
  <si>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</si>
  <si>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</si>
  <si>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</si>
  <si>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</si>
  <si>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</si>
  <si>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</si>
  <si>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</si>
  <si>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</si>
  <si>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</si>
  <si>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</si>
  <si>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</si>
  <si>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</si>
  <si>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</si>
  <si>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</si>
  <si>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</si>
  <si>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</si>
  <si>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</si>
  <si>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</si>
  <si>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</si>
  <si>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</si>
  <si>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</si>
  <si>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</si>
  <si>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</si>
  <si>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</si>
  <si>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</si>
  <si>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</si>
  <si>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</si>
  <si>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</si>
  <si>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</si>
  <si>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</si>
  <si>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</si>
  <si>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</si>
  <si>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</si>
  <si>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</si>
  <si>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</si>
  <si>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</si>
  <si>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</si>
  <si>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</si>
  <si>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</si>
  <si>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</si>
  <si>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</si>
  <si>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</si>
  <si>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</si>
  <si>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</si>
  <si>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</si>
  <si>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</si>
  <si>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</si>
  <si>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</si>
  <si>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</si>
  <si>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</si>
  <si>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</si>
  <si>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</si>
  <si>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</si>
  <si>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</si>
  <si>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</si>
  <si>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</si>
  <si>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</si>
  <si>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</si>
  <si>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</si>
  <si>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</si>
  <si>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</si>
  <si>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</si>
  <si>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</si>
  <si>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</si>
  <si>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</si>
  <si>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</si>
  <si>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</si>
  <si>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</si>
  <si>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</si>
  <si>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</si>
  <si>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</si>
  <si>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</si>
  <si>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</si>
  <si>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</si>
  <si>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</si>
  <si>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</si>
  <si>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</si>
  <si>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</si>
  <si>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</si>
  <si>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</si>
  <si>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</si>
  <si>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</si>
  <si>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</si>
  <si>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</si>
  <si>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</si>
  <si>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</si>
  <si>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</si>
  <si>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</si>
  <si>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</si>
  <si>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</si>
  <si>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</si>
  <si>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</si>
  <si>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</si>
  <si>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</si>
  <si>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</si>
  <si>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</si>
  <si>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</si>
  <si>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</si>
  <si>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</si>
  <si>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</si>
  <si>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</si>
  <si>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</si>
  <si>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</si>
  <si>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</si>
  <si>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</si>
  <si>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</si>
  <si>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</si>
  <si>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</si>
  <si>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</si>
  <si>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</si>
  <si>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</si>
  <si>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</si>
  <si>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</si>
  <si>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</si>
  <si>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</si>
  <si>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</si>
  <si>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</si>
  <si>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</si>
  <si>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</si>
  <si>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</si>
  <si>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</si>
  <si>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</si>
  <si>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</si>
  <si>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</si>
  <si>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</si>
  <si>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</si>
  <si>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</si>
  <si>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</si>
  <si>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</si>
  <si>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</si>
  <si>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</si>
  <si>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</si>
  <si>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</si>
  <si>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</si>
  <si>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</si>
  <si>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</si>
  <si>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</si>
  <si>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</si>
  <si>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</si>
  <si>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</si>
  <si>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</si>
  <si>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</si>
  <si>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</si>
  <si>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</si>
  <si>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</si>
  <si>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</si>
  <si>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</si>
  <si>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</si>
  <si>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</si>
  <si>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</si>
  <si>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</si>
  <si>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</si>
  <si>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</si>
  <si>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</si>
  <si>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</si>
  <si>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</si>
  <si>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</si>
  <si>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</si>
  <si>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</si>
  <si>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</si>
  <si>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</si>
  <si>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</si>
  <si>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</si>
  <si>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</si>
  <si>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</si>
  <si>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</si>
  <si>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</si>
  <si>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</si>
  <si>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</si>
  <si>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</si>
  <si>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</si>
  <si>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</si>
  <si>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</si>
  <si>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</si>
  <si>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</si>
  <si>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</si>
  <si>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</si>
  <si>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</si>
  <si>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</si>
  <si>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</si>
  <si>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</si>
  <si>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</si>
  <si>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</si>
  <si>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</si>
  <si>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</si>
  <si>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</si>
  <si>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</si>
  <si>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</si>
  <si>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</si>
  <si>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</si>
  <si>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</si>
  <si>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</si>
  <si>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</si>
  <si>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</si>
  <si>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</si>
  <si>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</si>
  <si>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</si>
  <si>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</si>
  <si>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</si>
  <si>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</si>
  <si>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</si>
  <si>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</si>
  <si>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</si>
  <si>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</si>
  <si>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</si>
  <si>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</si>
  <si>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</si>
  <si>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</si>
  <si>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</si>
  <si>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</si>
  <si>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</si>
  <si>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</si>
  <si>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</si>
  <si>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</si>
  <si>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</si>
  <si>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</si>
  <si>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</si>
  <si>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</si>
  <si>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</si>
  <si>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</si>
  <si>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</si>
  <si>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</si>
  <si>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</si>
  <si>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</si>
  <si>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</si>
  <si>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</si>
  <si>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</si>
  <si>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</si>
  <si>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</si>
  <si>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</si>
  <si>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</si>
  <si>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</si>
  <si>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</si>
  <si>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</si>
  <si>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</si>
  <si>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</si>
  <si>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</si>
  <si>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</si>
  <si>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</si>
  <si>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</si>
  <si>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</si>
  <si>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</si>
  <si>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</si>
  <si>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</si>
  <si>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</si>
  <si>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</si>
  <si>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</si>
  <si>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</si>
  <si>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</si>
  <si>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</si>
  <si>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</si>
  <si>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</si>
  <si>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</si>
  <si>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</si>
  <si>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</si>
  <si>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</si>
  <si>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</si>
  <si>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</si>
  <si>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</si>
  <si>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</si>
  <si>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</si>
  <si>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</si>
  <si>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</si>
  <si>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</si>
  <si>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</si>
  <si>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</si>
  <si>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</si>
  <si>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</si>
  <si>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</si>
  <si>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</si>
  <si>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</si>
  <si>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</si>
  <si>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</si>
  <si>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</si>
  <si>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</si>
  <si>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</si>
  <si>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</si>
  <si>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</si>
  <si>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</si>
  <si>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</si>
  <si>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</si>
  <si>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</si>
  <si>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</si>
  <si>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</si>
  <si>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</si>
  <si>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</si>
  <si>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</si>
  <si>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</si>
  <si>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</si>
  <si>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</si>
  <si>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</si>
  <si>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</si>
  <si>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</si>
  <si>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</si>
  <si>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</si>
  <si>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</si>
  <si>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</si>
  <si>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</si>
  <si>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</si>
  <si>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</si>
  <si>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</si>
  <si>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</si>
  <si>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</si>
  <si>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</si>
  <si>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</si>
  <si>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</si>
  <si>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</si>
  <si>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</si>
  <si>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</si>
  <si>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</si>
  <si>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</si>
  <si>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</si>
  <si>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</si>
  <si>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</si>
  <si>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</si>
  <si>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</si>
  <si>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</si>
  <si>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</si>
  <si>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</si>
  <si>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</si>
  <si>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</si>
  <si>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</si>
  <si>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</si>
  <si>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</si>
  <si>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</si>
  <si>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</si>
  <si>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</si>
  <si>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</si>
  <si>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</si>
  <si>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</si>
  <si>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</si>
  <si>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</si>
  <si>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</si>
  <si>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</si>
  <si>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</si>
  <si>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</si>
  <si>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</si>
  <si>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</si>
  <si>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</si>
  <si>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</si>
  <si>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</si>
  <si>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</si>
  <si>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</si>
  <si>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</si>
  <si>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</si>
  <si>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</si>
  <si>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</si>
  <si>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</si>
  <si>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</si>
  <si>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</si>
  <si>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</si>
  <si>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</si>
  <si>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</si>
  <si>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</si>
  <si>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</si>
  <si>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</si>
  <si>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</si>
  <si>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</si>
  <si>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</si>
  <si>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</si>
  <si>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</si>
  <si>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</si>
  <si>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</si>
  <si>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</si>
  <si>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</si>
  <si>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</si>
  <si>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</si>
  <si>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</si>
  <si>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</si>
  <si>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</si>
  <si>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</si>
  <si>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</si>
  <si>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</si>
  <si>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</si>
  <si>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</si>
  <si>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</si>
  <si>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</si>
  <si>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</si>
  <si>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</si>
  <si>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</si>
  <si>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</si>
  <si>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</si>
  <si>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</si>
  <si>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</si>
  <si>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</si>
  <si>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</si>
  <si>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</si>
  <si>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</si>
  <si>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</si>
  <si>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</si>
  <si>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</si>
  <si>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</si>
  <si>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</si>
  <si>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</si>
  <si>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</si>
  <si>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</si>
  <si>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</si>
  <si>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</si>
  <si>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</si>
  <si>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</si>
  <si>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</si>
  <si>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</si>
  <si>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</si>
  <si>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</si>
  <si>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</si>
  <si>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</si>
  <si>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</si>
  <si>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</si>
  <si>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</si>
  <si>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</si>
  <si>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</si>
  <si>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</si>
  <si>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</si>
  <si>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</si>
  <si>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</si>
  <si>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</si>
  <si>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</si>
  <si>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</si>
  <si>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</si>
  <si>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</si>
  <si>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</si>
  <si>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</si>
  <si>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</si>
  <si>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</si>
  <si>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</si>
  <si>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</si>
  <si>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</si>
  <si>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</si>
  <si>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</si>
  <si>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</si>
  <si>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</si>
  <si>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</si>
  <si>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</si>
  <si>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</si>
  <si>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</si>
  <si>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</si>
  <si>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</si>
  <si>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</si>
  <si>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</si>
  <si>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</si>
  <si>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</si>
  <si>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</si>
  <si>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</si>
  <si>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</si>
  <si>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</si>
  <si>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</si>
  <si>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</si>
  <si>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</si>
  <si>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</si>
  <si>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</si>
  <si>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</si>
  <si>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</si>
  <si>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</si>
  <si>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</si>
  <si>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</si>
  <si>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</si>
  <si>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</si>
  <si>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</si>
  <si>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</si>
  <si>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</si>
  <si>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</si>
  <si>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</si>
  <si>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</si>
  <si>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</si>
  <si>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</si>
  <si>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</si>
  <si>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</si>
  <si>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</si>
  <si>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</si>
  <si>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</si>
  <si>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</si>
  <si>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</si>
  <si>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</si>
  <si>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</si>
  <si>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</si>
  <si>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</si>
  <si>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</si>
  <si>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</si>
  <si>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</si>
  <si>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</si>
  <si>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</si>
  <si>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</si>
  <si>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</si>
  <si>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</si>
  <si>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</si>
  <si>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</si>
  <si>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</si>
  <si>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</si>
  <si>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</si>
  <si>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</si>
  <si>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</si>
  <si>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</si>
  <si>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</si>
  <si>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</si>
  <si>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</si>
  <si>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</si>
  <si>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</si>
  <si>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</si>
  <si>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</si>
  <si>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</si>
  <si>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</si>
  <si>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</si>
  <si>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</si>
  <si>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</si>
  <si>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</si>
  <si>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</si>
  <si>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</si>
  <si>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</si>
  <si>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</si>
  <si>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</si>
  <si>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</si>
  <si>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</si>
  <si>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</si>
  <si>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</si>
  <si>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</si>
  <si>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</si>
  <si>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</si>
  <si>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</si>
  <si>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</si>
  <si>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</si>
  <si>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</si>
  <si>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</si>
  <si>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</si>
  <si>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</si>
  <si>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</si>
  <si>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</si>
  <si>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</si>
  <si>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</si>
  <si>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</si>
  <si>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</si>
  <si>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</si>
  <si>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</si>
  <si>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</si>
  <si>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</si>
  <si>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</si>
  <si>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</si>
  <si>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</si>
  <si>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</si>
  <si>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</si>
  <si>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</si>
  <si>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</si>
  <si>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</si>
  <si>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</si>
  <si>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</si>
  <si>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</si>
  <si>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</si>
  <si>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</si>
  <si>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</si>
  <si>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</si>
  <si>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</si>
  <si>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</si>
  <si>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</si>
  <si>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</si>
  <si>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</si>
  <si>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</si>
  <si>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</si>
  <si>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</si>
  <si>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</si>
  <si>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</si>
  <si>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</si>
  <si>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</si>
  <si>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</si>
  <si>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</si>
  <si>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</si>
  <si>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</si>
  <si>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</si>
  <si>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</si>
  <si>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</si>
  <si>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</si>
  <si>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</si>
  <si>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</si>
  <si>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</si>
  <si>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</si>
  <si>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</si>
  <si>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</si>
  <si>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</si>
  <si>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</si>
  <si>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</si>
  <si>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</si>
  <si>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</si>
  <si>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</si>
  <si>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</si>
  <si>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</si>
  <si>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</si>
  <si>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</si>
  <si>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</si>
  <si>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</si>
  <si>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</si>
  <si>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</si>
  <si>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</si>
  <si>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</si>
  <si>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</si>
  <si>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</si>
  <si>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</si>
  <si>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</si>
  <si>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</si>
  <si>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</si>
  <si>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</si>
  <si>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</si>
  <si>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</si>
  <si>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</si>
  <si>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</si>
  <si>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</si>
  <si>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</si>
  <si>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</si>
  <si>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</si>
  <si>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</si>
  <si>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</si>
  <si>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</si>
  <si>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</si>
  <si>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</si>
  <si>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</si>
  <si>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</si>
  <si>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</si>
  <si>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</si>
  <si>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</si>
  <si>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</si>
  <si>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</si>
  <si>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</si>
  <si>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</si>
  <si>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</si>
  <si>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</si>
  <si>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</si>
  <si>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</si>
  <si>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</si>
  <si>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</si>
  <si>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</si>
  <si>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</si>
  <si>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</si>
  <si>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</si>
  <si>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</si>
  <si>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</si>
  <si>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</si>
  <si>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</si>
  <si>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</si>
  <si>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</si>
  <si>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</si>
  <si>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</si>
  <si>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</si>
  <si>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</si>
  <si>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</si>
  <si>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</si>
  <si>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</si>
  <si>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</si>
  <si>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</si>
  <si>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</si>
  <si>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</si>
  <si>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</si>
  <si>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</si>
  <si>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</si>
  <si>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</si>
  <si>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</si>
  <si>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</si>
  <si>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</si>
  <si>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</si>
  <si>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</si>
  <si>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</si>
  <si>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</si>
  <si>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</si>
  <si>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</si>
  <si>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</si>
  <si>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</si>
  <si>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</si>
  <si>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</si>
  <si>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</si>
  <si>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</si>
  <si>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</si>
  <si>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</si>
  <si>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</si>
  <si>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</si>
  <si>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</si>
  <si>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</si>
  <si>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</si>
  <si>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</si>
  <si>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</si>
  <si>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</si>
  <si>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</si>
  <si>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</si>
  <si>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</si>
  <si>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</si>
  <si>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</si>
  <si>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</si>
  <si>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</si>
  <si>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</si>
  <si>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</si>
  <si>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</si>
  <si>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</si>
  <si>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</si>
  <si>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</si>
  <si>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</si>
  <si>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</si>
  <si>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</si>
  <si>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</si>
  <si>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</si>
  <si>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</si>
  <si>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</si>
  <si>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</si>
  <si>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</si>
  <si>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</si>
  <si>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</si>
  <si>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</si>
  <si>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</si>
  <si>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</si>
  <si>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</si>
  <si>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</si>
  <si>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</si>
  <si>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</si>
  <si>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</si>
  <si>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</si>
  <si>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</si>
  <si>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</si>
  <si>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</si>
  <si>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</si>
  <si>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</si>
  <si>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</si>
  <si>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</si>
  <si>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</si>
  <si>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</si>
  <si>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</si>
  <si>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</si>
  <si>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</si>
  <si>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</si>
  <si>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</si>
  <si>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</si>
  <si>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</si>
  <si>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</si>
  <si>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</si>
  <si>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</si>
  <si>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</si>
  <si>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</si>
  <si>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</si>
  <si>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</si>
  <si>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</si>
  <si>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</si>
  <si>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</si>
  <si>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</si>
  <si>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</si>
  <si>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</si>
  <si>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</si>
  <si>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</si>
  <si>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</si>
  <si>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</si>
  <si>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</si>
  <si>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</si>
  <si>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</si>
  <si>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</si>
  <si>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</si>
  <si>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</si>
  <si>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</si>
  <si>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</si>
  <si>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</si>
  <si>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</si>
  <si>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</si>
  <si>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</si>
  <si>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</si>
  <si>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</si>
  <si>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</si>
  <si>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</si>
  <si>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</si>
  <si>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</si>
  <si>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</si>
  <si>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</si>
  <si>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</si>
  <si>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</si>
  <si>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</si>
  <si>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</si>
  <si>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</si>
  <si>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</si>
  <si>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</si>
  <si>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</si>
  <si>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</si>
  <si>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</si>
  <si>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</si>
  <si>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</si>
  <si>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</si>
  <si>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</si>
  <si>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</si>
  <si>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</si>
  <si>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</si>
  <si>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</si>
  <si>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</si>
  <si>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</si>
  <si>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</si>
  <si>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</si>
  <si>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</si>
  <si>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</si>
  <si>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</si>
  <si>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</si>
  <si>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</si>
  <si>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</si>
  <si>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</si>
  <si>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</si>
  <si>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</si>
  <si>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</si>
  <si>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</si>
  <si>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</si>
  <si>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</si>
  <si>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</si>
  <si>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</si>
  <si>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</si>
  <si>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</si>
  <si>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</si>
  <si>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</si>
  <si>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</si>
  <si>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</si>
  <si>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</si>
  <si>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</si>
  <si>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</si>
  <si>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</si>
  <si>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</si>
  <si>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</si>
  <si>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</si>
  <si>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</si>
  <si>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</si>
  <si>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</si>
  <si>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</si>
  <si>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</si>
  <si>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</si>
  <si>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</si>
  <si>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</si>
  <si>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</si>
  <si>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</si>
  <si>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</si>
  <si>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</si>
  <si>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</si>
  <si>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</si>
  <si>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</si>
  <si>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</si>
  <si>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</si>
  <si>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</si>
  <si>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</si>
  <si>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</si>
  <si>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</si>
  <si>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</si>
  <si>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</si>
  <si>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</si>
  <si>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</si>
  <si>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</si>
  <si>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</si>
  <si>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</si>
  <si>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</si>
  <si>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</si>
  <si>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</si>
  <si>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</si>
  <si>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</si>
  <si>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</si>
  <si>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</si>
  <si>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</si>
  <si>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</si>
  <si>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</si>
  <si>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</si>
  <si>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</si>
  <si>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</si>
  <si>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</si>
  <si>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</si>
  <si>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</si>
  <si>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</si>
  <si>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</si>
  <si>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</si>
  <si>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</si>
  <si>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</si>
  <si>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</si>
  <si>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</si>
  <si>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</si>
  <si>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</si>
  <si>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</si>
  <si>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</si>
  <si>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</si>
  <si>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</si>
  <si>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</si>
  <si>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</si>
  <si>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</si>
  <si>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</si>
  <si>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</si>
  <si>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</si>
  <si>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</si>
  <si>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</si>
  <si>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</si>
  <si>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</si>
  <si>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</si>
  <si>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</si>
  <si>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</si>
  <si>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</si>
  <si>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</si>
  <si>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</si>
  <si>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</si>
  <si>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</si>
  <si>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</si>
  <si>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</si>
  <si>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</si>
  <si>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</si>
  <si>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</si>
  <si>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</si>
  <si>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</si>
  <si>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</si>
  <si>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</si>
  <si>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</si>
  <si>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</si>
  <si>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</si>
  <si>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</si>
  <si>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</si>
  <si>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</si>
  <si>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</si>
  <si>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</si>
  <si>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</si>
  <si>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</si>
  <si>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</si>
  <si>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</si>
  <si>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</si>
  <si>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</si>
  <si>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</si>
  <si>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</si>
  <si>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</si>
  <si>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</si>
  <si>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</si>
  <si>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</si>
  <si>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</si>
  <si>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</si>
  <si>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</si>
  <si>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</si>
  <si>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</si>
  <si>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</si>
  <si>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</si>
  <si>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</si>
  <si>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</si>
  <si>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</si>
  <si>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</si>
  <si>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</si>
  <si>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</si>
  <si>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</si>
  <si>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</si>
  <si>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</si>
  <si>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</si>
  <si>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</si>
  <si>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</si>
  <si>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</si>
  <si>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</si>
  <si>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</si>
  <si>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</si>
  <si>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</si>
  <si>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</si>
  <si>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</si>
  <si>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</si>
  <si>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</si>
  <si>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</si>
  <si>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</si>
  <si>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</si>
  <si>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</si>
  <si>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</si>
  <si>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</si>
  <si>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</si>
  <si>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</si>
  <si>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</si>
  <si>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</si>
  <si>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</si>
  <si>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</si>
  <si>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</si>
  <si>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</si>
  <si>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</si>
  <si>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</si>
  <si>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</si>
  <si>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</si>
  <si>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</si>
  <si>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</si>
  <si>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</si>
  <si>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</si>
  <si>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</si>
  <si>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</si>
  <si>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</si>
  <si>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</si>
  <si>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</si>
  <si>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</si>
  <si>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</si>
  <si>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</si>
  <si>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</si>
  <si>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</si>
  <si>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</si>
  <si>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</si>
  <si>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</si>
  <si>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</si>
  <si>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</si>
  <si>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</si>
  <si>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</si>
  <si>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</si>
  <si>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</si>
  <si>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</si>
  <si>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</si>
  <si>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</si>
  <si>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</si>
  <si>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</si>
  <si>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</si>
  <si>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</si>
  <si>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</si>
  <si>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</si>
  <si>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</si>
  <si>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</si>
  <si>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</si>
  <si>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</si>
  <si>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</si>
  <si>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</si>
  <si>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</si>
  <si>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</si>
  <si>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</si>
  <si>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</si>
  <si>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</si>
  <si>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</si>
  <si>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</si>
  <si>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</si>
  <si>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</si>
  <si>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</si>
  <si>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</si>
  <si>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</si>
  <si>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</si>
  <si>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</si>
  <si>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</si>
  <si>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</si>
  <si>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</si>
  <si>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</si>
  <si>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</si>
  <si>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</si>
  <si>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</si>
  <si>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</si>
  <si>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</si>
  <si>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</si>
  <si>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</si>
  <si>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</si>
  <si>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</si>
  <si>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</si>
  <si>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</si>
  <si>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</si>
  <si>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</si>
  <si>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</si>
  <si>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</si>
  <si>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</si>
  <si>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</si>
  <si>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</si>
  <si>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</si>
  <si>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</si>
  <si>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</si>
  <si>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</si>
  <si>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</si>
  <si>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</si>
  <si>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</si>
  <si>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</si>
  <si>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</si>
  <si>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</si>
  <si>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</si>
  <si>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</si>
  <si>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</si>
  <si>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</si>
  <si>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</si>
  <si>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</si>
  <si>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</si>
  <si>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</si>
  <si>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</si>
  <si>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</si>
  <si>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</si>
  <si>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</si>
  <si>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</si>
  <si>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</si>
  <si>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</si>
  <si>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</si>
  <si>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</si>
  <si>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</si>
  <si>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</si>
  <si>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</si>
  <si>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</si>
  <si>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</si>
  <si>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</si>
  <si>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</si>
  <si>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</si>
  <si>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</si>
  <si>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</si>
  <si>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</si>
  <si>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</si>
  <si>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</si>
  <si>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</si>
  <si>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</si>
  <si>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</si>
  <si>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</si>
  <si>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</si>
  <si>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</si>
  <si>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</si>
  <si>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</si>
  <si>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</si>
  <si>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</si>
  <si>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</si>
  <si>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</si>
  <si>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</si>
  <si>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</si>
  <si>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</si>
  <si>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</si>
  <si>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</si>
  <si>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</si>
  <si>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</si>
  <si>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</si>
  <si>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</si>
  <si>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</si>
  <si>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</si>
  <si>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</si>
  <si>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</si>
  <si>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</si>
  <si>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</si>
  <si>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</si>
  <si>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</si>
  <si>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</si>
  <si>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</si>
  <si>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</si>
  <si>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</si>
  <si>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</si>
  <si>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</si>
  <si>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</si>
  <si>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</si>
  <si>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</si>
  <si>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</si>
  <si>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</si>
  <si>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</si>
  <si>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</si>
  <si>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</si>
  <si>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</si>
  <si>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</si>
  <si>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</si>
  <si>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</si>
  <si>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</si>
  <si>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</si>
  <si>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</si>
  <si>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</si>
  <si>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</si>
  <si>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</si>
  <si>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</si>
  <si>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</si>
  <si>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</si>
  <si>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</si>
  <si>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</si>
  <si>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</si>
  <si>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</si>
  <si>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</si>
  <si>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</si>
  <si>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</si>
  <si>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</si>
  <si>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</si>
  <si>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</si>
  <si>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</si>
  <si>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</si>
  <si>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</si>
  <si>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</si>
  <si>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</si>
  <si>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</si>
  <si>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</si>
  <si>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</si>
  <si>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</si>
  <si>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</si>
  <si>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</si>
  <si>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</si>
  <si>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</si>
  <si>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</si>
  <si>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</si>
  <si>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</si>
  <si>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</si>
  <si>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</si>
  <si>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</si>
  <si>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</si>
  <si>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</si>
  <si>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</si>
  <si>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</si>
  <si>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</si>
  <si>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</si>
  <si>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</si>
  <si>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</si>
  <si>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</si>
  <si>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</si>
  <si>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</si>
  <si>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</si>
  <si>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</si>
  <si>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</si>
  <si>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</si>
  <si>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</si>
  <si>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</si>
  <si>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</si>
  <si>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</si>
  <si>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</si>
  <si>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</si>
  <si>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</si>
  <si>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</si>
  <si>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</si>
  <si>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</si>
  <si>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</si>
  <si>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</si>
  <si>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</si>
  <si>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</si>
  <si>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</si>
  <si>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</si>
  <si>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</si>
  <si>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</si>
  <si>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</si>
  <si>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</si>
  <si>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</si>
  <si>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</si>
  <si>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</si>
  <si>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</si>
  <si>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</si>
  <si>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</si>
  <si>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</si>
  <si>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</si>
  <si>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</si>
  <si>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</si>
  <si>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</si>
  <si>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</si>
  <si>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</si>
  <si>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</si>
  <si>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</si>
  <si>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</si>
  <si>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</si>
  <si>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</si>
  <si>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</si>
  <si>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</si>
  <si>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</si>
  <si>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</si>
  <si>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</si>
  <si>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</si>
  <si>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</si>
  <si>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</si>
  <si>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</si>
  <si>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</si>
  <si>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</si>
  <si>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</si>
  <si>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</si>
  <si>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</si>
  <si>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</si>
  <si>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</si>
  <si>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</si>
  <si>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</si>
  <si>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</si>
  <si>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</si>
  <si>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</si>
  <si>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</si>
  <si>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</si>
  <si>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</si>
  <si>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</si>
  <si>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</si>
  <si>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</si>
  <si>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</si>
  <si>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</si>
  <si>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</si>
  <si>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</si>
  <si>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</si>
  <si>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</si>
  <si>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</si>
  <si>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</si>
  <si>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</si>
  <si>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</si>
  <si>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</si>
  <si>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</si>
  <si>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</si>
  <si>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</si>
  <si>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</si>
  <si>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</si>
  <si>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</si>
  <si>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</si>
  <si>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</si>
  <si>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</si>
  <si>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</si>
  <si>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</si>
  <si>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</si>
  <si>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</si>
  <si>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</si>
  <si>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</si>
  <si>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</si>
  <si>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</si>
  <si>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</si>
  <si>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</si>
  <si>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</si>
  <si>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</si>
  <si>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</si>
  <si>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</si>
  <si>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</si>
  <si>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</si>
  <si>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</si>
  <si>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</si>
  <si>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</si>
  <si>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</si>
  <si>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</si>
  <si>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</si>
  <si>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</si>
  <si>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</si>
  <si>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</si>
  <si>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</si>
  <si>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</si>
  <si>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</si>
  <si>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</si>
  <si>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</si>
  <si>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</si>
  <si>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</si>
  <si>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</si>
  <si>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</si>
  <si>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</si>
  <si>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</si>
  <si>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</si>
  <si>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</si>
  <si>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</si>
  <si>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</si>
  <si>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</si>
  <si>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</si>
  <si>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</si>
  <si>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</si>
  <si>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</si>
  <si>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</si>
  <si>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</si>
  <si>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</si>
  <si>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</si>
  <si>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</si>
  <si>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</si>
  <si>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</si>
  <si>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</si>
  <si>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</si>
  <si>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</si>
  <si>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</si>
  <si>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</si>
  <si>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</si>
  <si>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</si>
  <si>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</si>
  <si>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</si>
  <si>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</si>
  <si>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</si>
  <si>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</si>
  <si>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</si>
  <si>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</si>
  <si>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</si>
  <si>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</si>
  <si>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</si>
  <si>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</si>
  <si>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</si>
  <si>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</si>
  <si>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</si>
  <si>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</si>
  <si>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</si>
  <si>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</si>
  <si>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</si>
  <si>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</si>
  <si>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</si>
  <si>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</si>
  <si>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</si>
  <si>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</si>
  <si>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</si>
  <si>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</si>
  <si>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</si>
  <si>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</si>
  <si>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</si>
  <si>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</si>
  <si>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</si>
  <si>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</si>
  <si>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</si>
  <si>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</si>
  <si>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</si>
  <si>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</si>
  <si>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</si>
  <si>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</si>
  <si>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</si>
  <si>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</si>
  <si>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</si>
  <si>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</si>
  <si>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</si>
  <si>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</si>
  <si>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</si>
  <si>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</si>
  <si>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</si>
  <si>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</si>
  <si>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</si>
  <si>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</si>
  <si>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</si>
  <si>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</si>
  <si>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</si>
  <si>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</si>
  <si>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</si>
  <si>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</si>
  <si>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</si>
  <si>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</si>
  <si>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</si>
  <si>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</si>
  <si>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</si>
  <si>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</si>
  <si>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</si>
  <si>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</si>
  <si>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</si>
  <si>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</si>
  <si>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</si>
  <si>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</si>
  <si>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</si>
  <si>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</si>
  <si>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</si>
  <si>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</si>
  <si>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</si>
  <si>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</si>
  <si>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</si>
  <si>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</si>
  <si>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</si>
  <si>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</si>
  <si>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</si>
  <si>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</si>
  <si>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</si>
  <si>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</si>
  <si>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</si>
  <si>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</si>
  <si>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</si>
  <si>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</si>
  <si>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</si>
  <si>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</si>
  <si>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</si>
  <si>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</si>
  <si>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</si>
  <si>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</si>
  <si>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</si>
  <si>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</si>
  <si>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</si>
  <si>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</si>
  <si>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</si>
  <si>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</si>
  <si>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</si>
  <si>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</si>
  <si>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</si>
  <si>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</si>
  <si>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</si>
  <si>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</si>
  <si>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</si>
  <si>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</si>
  <si>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</si>
  <si>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</si>
  <si>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</si>
  <si>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</si>
  <si>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</si>
  <si>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</si>
  <si>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</si>
  <si>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</si>
  <si>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</si>
  <si>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</si>
  <si>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</si>
  <si>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</si>
  <si>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</si>
  <si>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</si>
  <si>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</si>
  <si>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</si>
  <si>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</si>
  <si>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</si>
  <si>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</si>
  <si>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</si>
  <si>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</si>
  <si>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</si>
  <si>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</si>
  <si>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</si>
  <si>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</si>
  <si>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</si>
  <si>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</si>
  <si>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</si>
  <si>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</si>
  <si>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</si>
  <si>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</si>
  <si>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</si>
  <si>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</si>
  <si>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</si>
  <si>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</si>
  <si>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</si>
  <si>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</si>
  <si>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</si>
  <si>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</si>
  <si>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</si>
  <si>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</si>
  <si>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</si>
  <si>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</si>
  <si>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</si>
  <si>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</si>
  <si>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</si>
  <si>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</si>
  <si>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</si>
  <si>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</si>
  <si>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</si>
  <si>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</si>
  <si>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</si>
  <si>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</si>
  <si>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</si>
  <si>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</si>
  <si>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</si>
  <si>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</si>
  <si>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</si>
  <si>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</si>
  <si>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</si>
  <si>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</si>
  <si>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</si>
  <si>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</si>
  <si>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</si>
  <si>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</si>
  <si>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</si>
  <si>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</si>
  <si>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</si>
  <si>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</si>
  <si>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</si>
  <si>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</si>
  <si>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</si>
  <si>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</si>
  <si>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</si>
  <si>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</si>
  <si>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</si>
  <si>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</si>
  <si>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</si>
  <si>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</si>
  <si>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</si>
  <si>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</si>
  <si>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</si>
  <si>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</si>
  <si>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</si>
  <si>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</si>
  <si>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</si>
  <si>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</si>
  <si>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</si>
  <si>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</si>
  <si>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</si>
  <si>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</si>
  <si>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</si>
  <si>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</si>
  <si>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</si>
  <si>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</si>
  <si>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</si>
  <si>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</si>
  <si>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</si>
  <si>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</si>
  <si>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</si>
  <si>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</si>
  <si>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</si>
  <si>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</si>
  <si>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</si>
  <si>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</si>
  <si>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</si>
  <si>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</si>
  <si>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</si>
  <si>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</si>
  <si>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</si>
  <si>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</si>
  <si>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</si>
  <si>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</si>
  <si>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</si>
  <si>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</si>
  <si>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</si>
  <si>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</si>
  <si>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</si>
  <si>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</si>
  <si>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</si>
  <si>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</si>
  <si>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</si>
  <si>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</si>
  <si>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</si>
  <si>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</si>
  <si>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</si>
  <si>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</si>
  <si>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</si>
  <si>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</si>
  <si>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</si>
  <si>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</si>
  <si>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</si>
  <si>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</si>
  <si>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</si>
  <si>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</si>
  <si>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</si>
  <si>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</si>
  <si>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</si>
  <si>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</si>
  <si>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</si>
  <si>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</si>
  <si>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</si>
  <si>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</si>
  <si>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</si>
  <si>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</si>
  <si>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</si>
  <si>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</si>
  <si>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</si>
  <si>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</si>
  <si>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</si>
  <si>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</si>
  <si>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</si>
  <si>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</si>
  <si>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</si>
  <si>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</si>
  <si>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</si>
  <si>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</si>
  <si>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</si>
  <si>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</si>
  <si>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</si>
  <si>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</si>
  <si>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</si>
  <si>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</si>
  <si>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</si>
  <si>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</si>
  <si>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</si>
  <si>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</si>
  <si>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</si>
  <si>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</si>
  <si>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</si>
  <si>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</si>
  <si>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</si>
  <si>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</si>
  <si>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</si>
  <si>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</si>
  <si>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</si>
  <si>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</si>
  <si>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</si>
  <si>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</si>
  <si>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</si>
  <si>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</si>
  <si>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</si>
  <si>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</si>
  <si>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</si>
  <si>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</si>
  <si>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</si>
  <si>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</si>
  <si>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</si>
  <si>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</si>
  <si>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</si>
  <si>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</si>
  <si>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</si>
  <si>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</si>
  <si>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</si>
  <si>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</si>
  <si>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</si>
  <si>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</si>
  <si>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</si>
  <si>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</si>
  <si>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</si>
  <si>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</si>
  <si>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</si>
  <si>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</si>
  <si>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</si>
  <si>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</si>
  <si>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</si>
  <si>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</si>
  <si>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</si>
  <si>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</si>
  <si>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</si>
  <si>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</si>
  <si>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</si>
  <si>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</si>
  <si>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</si>
  <si>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</si>
  <si>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</si>
  <si>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</si>
  <si>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</si>
  <si>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</si>
  <si>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</si>
  <si>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</si>
  <si>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</si>
  <si>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</si>
  <si>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</si>
  <si>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</si>
  <si>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</si>
  <si>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</si>
  <si>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</si>
  <si>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</si>
  <si>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</si>
  <si>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</si>
  <si>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</si>
  <si>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</si>
  <si>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</si>
  <si>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</si>
  <si>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</si>
  <si>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</si>
  <si>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</si>
  <si>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</si>
  <si>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</si>
  <si>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</si>
  <si>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</si>
  <si>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</si>
  <si>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</si>
  <si>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</si>
  <si>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</si>
  <si>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</si>
  <si>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</si>
  <si>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</si>
  <si>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</si>
  <si>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</si>
  <si>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</si>
  <si>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</si>
  <si>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</si>
  <si>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</si>
  <si>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</si>
  <si>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</si>
  <si>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</si>
  <si>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</si>
  <si>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</si>
  <si>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</si>
  <si>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</si>
  <si>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</si>
  <si>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</si>
  <si>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</si>
  <si>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</si>
  <si>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</si>
  <si>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</si>
  <si>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</si>
  <si>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</si>
  <si>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</si>
  <si>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</si>
  <si>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</si>
  <si>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</si>
  <si>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</si>
  <si>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</si>
  <si>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</si>
  <si>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</si>
  <si>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</si>
  <si>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</si>
  <si>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</si>
  <si>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</si>
  <si>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</si>
  <si>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</si>
  <si>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</si>
  <si>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</si>
  <si>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</si>
  <si>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</si>
  <si>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</si>
  <si>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</si>
  <si>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</si>
  <si>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</si>
  <si>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</si>
  <si>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</si>
  <si>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</si>
  <si>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</si>
  <si>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</si>
  <si>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</si>
  <si>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</si>
  <si>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</si>
  <si>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</si>
  <si>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</si>
  <si>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</si>
  <si>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</si>
  <si>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</si>
  <si>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</si>
  <si>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</si>
  <si>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</si>
  <si>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</si>
  <si>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</si>
  <si>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</si>
  <si>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</si>
  <si>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</si>
  <si>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</si>
  <si>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</si>
  <si>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</si>
  <si>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</si>
  <si>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</si>
  <si>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</si>
  <si>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</si>
  <si>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</si>
  <si>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</si>
  <si>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</si>
  <si>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</si>
  <si>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</si>
  <si>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</si>
  <si>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</si>
  <si>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</si>
  <si>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</si>
  <si>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</si>
  <si>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</si>
  <si>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</si>
  <si>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</si>
  <si>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</si>
  <si>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</si>
  <si>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</si>
  <si>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</si>
  <si>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</si>
  <si>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</si>
  <si>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</si>
  <si>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</si>
  <si>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</si>
  <si>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</si>
  <si>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</si>
  <si>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</si>
  <si>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</si>
  <si>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</si>
  <si>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</si>
  <si>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</si>
  <si>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</si>
  <si>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</si>
  <si>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</si>
  <si>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</si>
  <si>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</si>
  <si>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</si>
  <si>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</si>
  <si>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</si>
  <si>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</si>
  <si>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</si>
  <si>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</si>
  <si>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</si>
  <si>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</si>
  <si>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</si>
  <si>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</si>
  <si>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</si>
  <si>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</si>
  <si>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</si>
  <si>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</si>
  <si>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</si>
  <si>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</si>
  <si>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</si>
  <si>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</si>
  <si>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</si>
  <si>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</si>
  <si>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</si>
  <si>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</si>
  <si>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</si>
  <si>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</si>
  <si>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</si>
  <si>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</si>
  <si>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</si>
  <si>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</si>
  <si>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</si>
  <si>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</si>
  <si>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</si>
  <si>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</si>
  <si>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</si>
  <si>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</si>
  <si>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</si>
  <si>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</si>
  <si>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</si>
  <si>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</si>
  <si>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</si>
  <si>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</si>
  <si>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</si>
  <si>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</si>
  <si>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</si>
  <si>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</si>
  <si>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</si>
  <si>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</si>
  <si>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</si>
  <si>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</si>
  <si>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</si>
  <si>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</si>
  <si>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</si>
  <si>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</si>
  <si>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</si>
  <si>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</si>
  <si>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</si>
  <si>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</si>
  <si>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</si>
  <si>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</si>
  <si>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</si>
  <si>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</si>
  <si>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</si>
  <si>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</si>
  <si>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</si>
  <si>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</si>
  <si>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</si>
  <si>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</si>
  <si>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</si>
  <si>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</si>
  <si>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</si>
  <si>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</si>
  <si>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</si>
  <si>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</si>
  <si>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</si>
  <si>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</si>
  <si>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</si>
  <si>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</si>
  <si>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</si>
  <si>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</si>
  <si>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</si>
  <si>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</si>
  <si>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</si>
  <si>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</si>
  <si>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</si>
  <si>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</si>
  <si>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</si>
  <si>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</si>
  <si>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</si>
  <si>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</si>
  <si>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</si>
  <si>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</si>
  <si>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</si>
  <si>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</si>
  <si>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</si>
  <si>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</si>
  <si>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</si>
  <si>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</si>
  <si>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</si>
  <si>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</si>
  <si>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</si>
  <si>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</si>
  <si>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</si>
  <si>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</si>
  <si>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</si>
  <si>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</si>
  <si>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</si>
  <si>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</si>
  <si>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</si>
  <si>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</si>
  <si>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</si>
  <si>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</si>
  <si>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</si>
  <si>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</si>
  <si>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</si>
  <si>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</si>
  <si>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</si>
  <si>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</si>
  <si>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</si>
  <si>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</si>
  <si>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</si>
  <si>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</si>
  <si>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</si>
  <si>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</si>
  <si>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</si>
  <si>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</si>
  <si>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</si>
  <si>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</si>
  <si>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</si>
  <si>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</si>
  <si>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</si>
  <si>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</si>
  <si>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</si>
  <si>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</si>
  <si>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</si>
  <si>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</si>
  <si>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</si>
  <si>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</si>
  <si>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</si>
  <si>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</si>
  <si>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</si>
  <si>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</si>
  <si>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</si>
  <si>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</si>
  <si>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</si>
  <si>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</si>
  <si>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</si>
  <si>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</si>
  <si>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</si>
  <si>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</si>
  <si>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</si>
  <si>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</si>
  <si>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</si>
  <si>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</si>
  <si>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</si>
  <si>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</si>
  <si>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</si>
  <si>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</si>
  <si>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</si>
  <si>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</si>
  <si>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</si>
  <si>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</si>
  <si>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</si>
  <si>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</si>
  <si>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</si>
  <si>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</si>
  <si>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</si>
  <si>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</si>
  <si>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</si>
  <si>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</si>
  <si>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</si>
  <si>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</si>
  <si>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</si>
  <si>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</si>
  <si>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</si>
  <si>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</si>
  <si>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</si>
  <si>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</si>
  <si>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</si>
  <si>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</si>
  <si>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</si>
  <si>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</si>
  <si>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</si>
  <si>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</si>
  <si>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</si>
  <si>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</si>
  <si>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</si>
  <si>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</si>
  <si>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</si>
  <si>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</si>
  <si>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</si>
  <si>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</si>
  <si>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</si>
  <si>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</si>
  <si>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</si>
  <si>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</si>
  <si>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</si>
  <si>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</si>
  <si>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</si>
  <si>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</si>
  <si>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</si>
  <si>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</si>
  <si>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</si>
  <si>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</si>
  <si>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</si>
  <si>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</si>
  <si>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</si>
  <si>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</si>
  <si>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</si>
  <si>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</si>
  <si>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</si>
  <si>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</si>
  <si>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</si>
  <si>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</si>
  <si>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</si>
  <si>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</si>
  <si>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</si>
  <si>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</si>
  <si>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</si>
  <si>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</si>
  <si>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</si>
  <si>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</si>
  <si>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</si>
  <si>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</si>
  <si>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</si>
  <si>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</si>
  <si>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</si>
  <si>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</si>
  <si>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</si>
  <si>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</si>
  <si>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</si>
  <si>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</si>
  <si>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</si>
  <si>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</si>
  <si>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</si>
  <si>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</si>
  <si>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</si>
  <si>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</si>
  <si>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</si>
  <si>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</si>
  <si>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</si>
  <si>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</si>
  <si>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</si>
  <si>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</si>
  <si>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</si>
  <si>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</si>
  <si>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</si>
  <si>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</si>
  <si>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</si>
  <si>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</si>
  <si>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</si>
  <si>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</si>
  <si>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</si>
  <si>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</si>
  <si>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</si>
  <si>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</si>
  <si>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</si>
  <si>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</si>
  <si>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</si>
  <si>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</si>
  <si>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</si>
  <si>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</si>
  <si>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</si>
  <si>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</si>
  <si>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</si>
  <si>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</si>
  <si>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</si>
  <si>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</si>
  <si>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</si>
  <si>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</si>
  <si>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</si>
  <si>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</si>
  <si>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</si>
  <si>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</si>
  <si>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</si>
  <si>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</si>
  <si>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</si>
  <si>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</si>
  <si>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</si>
  <si>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</si>
  <si>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</si>
  <si>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</si>
  <si>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</si>
  <si>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</si>
  <si>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</si>
  <si>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</si>
  <si>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</si>
  <si>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</si>
  <si>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</si>
  <si>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</si>
  <si>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</si>
  <si>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</si>
  <si>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</si>
  <si>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</si>
  <si>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</si>
  <si>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</si>
  <si>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</si>
  <si>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</si>
  <si>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</si>
  <si>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</si>
  <si>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</si>
  <si>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</si>
  <si>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</si>
  <si>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</si>
  <si>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</si>
  <si>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</si>
  <si>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</si>
  <si>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</si>
  <si>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</si>
  <si>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</si>
  <si>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</si>
  <si>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</si>
  <si>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</si>
  <si>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</si>
  <si>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</si>
  <si>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</si>
  <si>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</si>
  <si>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</si>
  <si>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</si>
  <si>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</si>
  <si>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</si>
  <si>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</si>
  <si>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</si>
  <si>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</si>
  <si>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</si>
  <si>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</si>
  <si>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</si>
  <si>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</si>
  <si>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</si>
  <si>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</si>
  <si>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</si>
  <si>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</si>
  <si>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</si>
  <si>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</si>
  <si>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</si>
  <si>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</si>
  <si>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</si>
  <si>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</si>
  <si>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</si>
  <si>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</si>
  <si>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</si>
  <si>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</si>
  <si>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</si>
  <si>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</si>
  <si>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</si>
  <si>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</si>
  <si>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</si>
  <si>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</si>
  <si>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</si>
  <si>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</si>
  <si>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</si>
  <si>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</si>
  <si>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</si>
  <si>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</si>
  <si>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</si>
  <si>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</si>
  <si>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</si>
  <si>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</si>
  <si>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</si>
  <si>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</si>
  <si>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</si>
  <si>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</si>
  <si>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</si>
  <si>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</si>
  <si>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</si>
  <si>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</si>
  <si>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</si>
  <si>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</si>
  <si>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</si>
  <si>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</si>
  <si>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</si>
  <si>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</si>
  <si>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</si>
  <si>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</si>
  <si>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</si>
  <si>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</si>
  <si>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</si>
  <si>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</si>
  <si>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</si>
  <si>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</si>
  <si>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</si>
  <si>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</si>
  <si>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</si>
  <si>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</si>
  <si>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</si>
  <si>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</si>
  <si>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</si>
  <si>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</si>
  <si>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</si>
  <si>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</si>
  <si>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</si>
  <si>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</si>
  <si>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</si>
  <si>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</si>
  <si>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</si>
  <si>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</si>
  <si>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</si>
  <si>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</si>
  <si>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</si>
  <si>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</si>
  <si>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</si>
  <si>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</si>
  <si>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</si>
  <si>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</si>
  <si>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</si>
  <si>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</si>
  <si>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</si>
  <si>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</si>
  <si>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</si>
  <si>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</si>
  <si>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</si>
  <si>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</si>
  <si>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</si>
  <si>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</si>
  <si>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</si>
  <si>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</si>
  <si>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</si>
  <si>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</si>
  <si>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</si>
  <si>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</si>
  <si>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</si>
  <si>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</si>
  <si>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</si>
  <si>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</si>
  <si>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</si>
  <si>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</si>
  <si>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</si>
  <si>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</si>
  <si>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</si>
  <si>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</si>
  <si>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</si>
  <si>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</si>
  <si>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</si>
  <si>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</si>
  <si>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</si>
  <si>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</si>
  <si>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</si>
  <si>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</si>
  <si>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</si>
  <si>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</si>
  <si>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</si>
  <si>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</si>
  <si>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</si>
  <si>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</si>
  <si>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</si>
  <si>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</si>
  <si>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</si>
  <si>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</si>
  <si>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</si>
  <si>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</si>
  <si>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</si>
  <si>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</si>
  <si>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</si>
  <si>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</si>
  <si>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</si>
  <si>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</si>
  <si>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</si>
  <si>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</si>
  <si>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</si>
  <si>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</si>
  <si>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</si>
  <si>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</si>
  <si>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</si>
  <si>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</si>
  <si>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</si>
  <si>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</si>
  <si>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</si>
  <si>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</si>
  <si>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</si>
  <si>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</si>
  <si>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</si>
  <si>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</si>
  <si>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</si>
  <si>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</si>
  <si>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</si>
  <si>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</si>
  <si>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</si>
  <si>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</si>
  <si>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</si>
  <si>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</si>
  <si>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</si>
  <si>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</si>
  <si>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</si>
  <si>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</si>
  <si>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</si>
  <si>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</si>
  <si>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</si>
  <si>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</si>
  <si>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</si>
  <si>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</si>
  <si>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</si>
  <si>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</si>
  <si>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</si>
  <si>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</si>
  <si>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</si>
  <si>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</si>
  <si>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</si>
  <si>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</si>
  <si>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</si>
  <si>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</si>
  <si>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</si>
  <si>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</si>
  <si>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</si>
  <si>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</si>
  <si>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</si>
  <si>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</si>
  <si>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</si>
  <si>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</si>
  <si>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</si>
  <si>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</si>
  <si>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</si>
  <si>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</si>
  <si>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</si>
  <si>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</si>
  <si>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</si>
  <si>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</si>
  <si>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</si>
  <si>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</si>
  <si>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</si>
  <si>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</si>
  <si>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</si>
  <si>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</si>
  <si>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</si>
  <si>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</si>
  <si>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</si>
  <si>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</si>
  <si>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</si>
  <si>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</si>
  <si>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</si>
  <si>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</si>
  <si>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</si>
  <si>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</si>
  <si>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</si>
  <si>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</si>
  <si>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</si>
  <si>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</si>
  <si>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</si>
  <si>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</si>
  <si>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</si>
  <si>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</si>
  <si>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</si>
  <si>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</si>
  <si>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</si>
  <si>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</si>
  <si>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</si>
  <si>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</si>
  <si>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</si>
  <si>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</si>
  <si>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</si>
  <si>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</si>
  <si>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</si>
  <si>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</si>
  <si>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</si>
  <si>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</si>
  <si>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</si>
  <si>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</si>
  <si>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</si>
  <si>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</si>
  <si>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</si>
  <si>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</si>
  <si>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</si>
  <si>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</si>
  <si>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</si>
  <si>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</si>
  <si>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</si>
  <si>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</si>
  <si>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</si>
  <si>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</si>
  <si>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</si>
  <si>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</si>
  <si>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</si>
  <si>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</si>
  <si>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</si>
  <si>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</si>
  <si>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</si>
  <si>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</si>
  <si>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</si>
  <si>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</si>
  <si>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</si>
  <si>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</si>
  <si>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</si>
  <si>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</si>
  <si>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</si>
  <si>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</si>
  <si>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</si>
  <si>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</si>
  <si>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</si>
  <si>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</si>
  <si>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</si>
  <si>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</si>
  <si>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</si>
  <si>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</si>
  <si>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</si>
  <si>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</si>
  <si>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</si>
  <si>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</si>
  <si>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</si>
  <si>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</si>
  <si>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</si>
  <si>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</si>
  <si>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</si>
  <si>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</si>
  <si>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</si>
  <si>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</si>
  <si>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</si>
  <si>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</si>
  <si>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</si>
  <si>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</si>
  <si>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</si>
  <si>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</si>
  <si>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</si>
  <si>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</si>
  <si>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</si>
  <si>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</si>
  <si>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</si>
  <si>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</si>
  <si>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</si>
  <si>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</si>
  <si>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</si>
  <si>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</si>
  <si>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</si>
  <si>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</si>
  <si>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</si>
  <si>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</si>
  <si>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</si>
  <si>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</si>
  <si>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</si>
  <si>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</si>
  <si>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</si>
  <si>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</si>
  <si>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</si>
  <si>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</si>
  <si>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</si>
  <si>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</si>
  <si>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</si>
  <si>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</si>
  <si>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</si>
  <si>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</si>
  <si>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</si>
  <si>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</si>
  <si>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</si>
  <si>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</si>
  <si>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</si>
  <si>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</si>
  <si>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</si>
  <si>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</si>
  <si>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</si>
  <si>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</si>
  <si>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</si>
  <si>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</si>
  <si>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</si>
  <si>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</si>
  <si>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</si>
  <si>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</si>
  <si>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</si>
  <si>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</si>
  <si>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</si>
  <si>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</si>
  <si>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</si>
  <si>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</si>
  <si>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</si>
  <si>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</si>
  <si>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</si>
  <si>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</si>
  <si>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</si>
  <si>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</si>
  <si>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</si>
  <si>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</si>
  <si>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</si>
  <si>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</si>
  <si>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</si>
  <si>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</si>
  <si>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</si>
  <si>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</si>
  <si>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</si>
  <si>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</si>
  <si>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</si>
  <si>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</si>
  <si>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</si>
  <si>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</si>
  <si>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</si>
  <si>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</si>
  <si>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</si>
  <si>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</si>
  <si>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</si>
  <si>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</si>
  <si>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</si>
  <si>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</si>
  <si>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</si>
  <si>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</si>
  <si>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</si>
  <si>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</si>
  <si>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</si>
  <si>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</si>
  <si>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</si>
  <si>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</si>
  <si>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</si>
  <si>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</si>
  <si>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</si>
  <si>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</si>
  <si>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</si>
  <si>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</si>
  <si>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</si>
  <si>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</si>
  <si>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</si>
  <si>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</si>
  <si>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</si>
  <si>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</si>
  <si>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</si>
  <si>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</si>
  <si>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</si>
  <si>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</si>
  <si>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</si>
  <si>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</si>
  <si>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</si>
  <si>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</si>
  <si>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</si>
  <si>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</si>
  <si>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</si>
  <si>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</si>
  <si>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</si>
  <si>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</si>
  <si>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</si>
  <si>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</si>
  <si>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</si>
  <si>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</si>
  <si>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</si>
  <si>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</si>
  <si>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</si>
  <si>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</si>
  <si>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</si>
  <si>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</si>
  <si>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</si>
  <si>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</si>
  <si>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</si>
  <si>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</si>
  <si>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</si>
  <si>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</si>
  <si>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</si>
  <si>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</si>
  <si>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</si>
  <si>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</si>
  <si>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</si>
  <si>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</si>
  <si>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</si>
  <si>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</si>
  <si>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</si>
  <si>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</si>
  <si>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</si>
  <si>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</si>
  <si>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</si>
  <si>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</si>
  <si>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</si>
  <si>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</si>
  <si>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</si>
  <si>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</si>
  <si>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</si>
  <si>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</si>
  <si>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</si>
  <si>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</si>
  <si>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</si>
  <si>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</si>
  <si>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</si>
  <si>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</si>
  <si>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</si>
  <si>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</si>
  <si>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</si>
  <si>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</si>
  <si>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</si>
  <si>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</si>
  <si>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</si>
  <si>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</si>
  <si>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</si>
  <si>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</si>
  <si>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</si>
  <si>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</si>
  <si>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</si>
  <si>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</si>
  <si>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</si>
  <si>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</si>
  <si>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</si>
  <si>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</si>
  <si>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</si>
  <si>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</si>
  <si>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</si>
  <si>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</si>
  <si>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</si>
  <si>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</si>
  <si>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</si>
  <si>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</si>
  <si>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</si>
  <si>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</si>
  <si>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</si>
  <si>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</si>
  <si>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</si>
  <si>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</si>
  <si>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</si>
  <si>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</si>
  <si>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</si>
  <si>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</si>
  <si>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</si>
  <si>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</si>
  <si>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</si>
  <si>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</si>
  <si>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</si>
  <si>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</si>
  <si>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</si>
  <si>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</si>
  <si>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</si>
  <si>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</si>
  <si>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</si>
  <si>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</si>
  <si>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</si>
  <si>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</si>
  <si>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</si>
  <si>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</si>
  <si>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</si>
  <si>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</si>
  <si>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</si>
  <si>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</si>
  <si>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</si>
  <si>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</si>
  <si>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</si>
  <si>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</si>
  <si>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</si>
  <si>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</si>
  <si>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</si>
  <si>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</si>
  <si>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</si>
  <si>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</si>
  <si>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</si>
  <si>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</si>
  <si>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</si>
  <si>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</si>
  <si>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</si>
  <si>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</si>
  <si>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</si>
  <si>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</si>
  <si>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</si>
  <si>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</si>
  <si>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</si>
  <si>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</si>
  <si>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</si>
  <si>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</si>
  <si>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</si>
  <si>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</si>
  <si>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</si>
  <si>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</si>
  <si>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</si>
  <si>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</si>
  <si>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</si>
  <si>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</si>
  <si>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</si>
  <si>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</si>
  <si>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</si>
  <si>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</si>
  <si>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</si>
  <si>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</si>
  <si>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</si>
  <si>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</si>
  <si>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</si>
  <si>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</si>
  <si>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</si>
  <si>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</si>
  <si>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</si>
  <si>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</si>
  <si>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</si>
  <si>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</si>
  <si>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</si>
  <si>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</si>
  <si>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</si>
  <si>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</si>
  <si>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</si>
  <si>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</si>
  <si>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</si>
  <si>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</si>
  <si>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</si>
  <si>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</si>
  <si>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</si>
  <si>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</si>
  <si>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</si>
  <si>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</si>
  <si>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</si>
  <si>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</si>
  <si>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</si>
  <si>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</si>
  <si>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</si>
  <si>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</si>
  <si>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</si>
  <si>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</si>
  <si>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</si>
  <si>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</si>
  <si>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</si>
  <si>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</si>
  <si>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</si>
  <si>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</si>
  <si>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</si>
  <si>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</si>
  <si>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</si>
  <si>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</si>
  <si>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</si>
  <si>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</si>
  <si>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</si>
  <si>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</si>
  <si>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</si>
  <si>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</si>
  <si>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</si>
  <si>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</si>
  <si>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</si>
  <si>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</si>
  <si>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</si>
  <si>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</si>
  <si>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</si>
  <si>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</si>
  <si>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</si>
  <si>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</si>
  <si>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</si>
  <si>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</si>
  <si>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</si>
  <si>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</si>
  <si>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</si>
  <si>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</si>
  <si>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</si>
  <si>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</si>
  <si>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</si>
  <si>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</si>
  <si>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</si>
  <si>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</si>
  <si>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</si>
  <si>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</si>
  <si>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</si>
  <si>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</si>
  <si>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</si>
  <si>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</si>
  <si>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</si>
  <si>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</si>
  <si>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</si>
  <si>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</si>
  <si>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</si>
  <si>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</si>
  <si>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</si>
  <si>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</si>
  <si>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</si>
  <si>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</si>
  <si>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</si>
  <si>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</si>
  <si>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</si>
  <si>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</si>
  <si>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</si>
  <si>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</si>
  <si>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</si>
  <si>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</si>
  <si>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</si>
  <si>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</si>
  <si>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</si>
  <si>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</si>
  <si>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</si>
  <si>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</si>
  <si>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</si>
  <si>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</si>
  <si>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</si>
  <si>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</si>
  <si>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</si>
  <si>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</si>
  <si>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</si>
  <si>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</si>
  <si>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</si>
  <si>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</si>
  <si>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</si>
  <si>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</si>
  <si>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</si>
  <si>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</si>
  <si>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</si>
  <si>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</si>
  <si>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</si>
  <si>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</si>
  <si>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</si>
  <si>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</si>
  <si>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</si>
  <si>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</si>
  <si>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</si>
  <si>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</si>
  <si>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</si>
  <si>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</si>
  <si>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</si>
  <si>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</si>
  <si>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</si>
  <si>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</si>
  <si>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</si>
  <si>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</si>
  <si>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</si>
  <si>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</si>
  <si>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</si>
  <si>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</si>
  <si>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</si>
  <si>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</si>
  <si>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</si>
  <si>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</si>
  <si>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</si>
  <si>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</si>
  <si>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</si>
  <si>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</si>
  <si>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</si>
  <si>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</si>
  <si>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</si>
  <si>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</si>
  <si>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</si>
  <si>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</si>
  <si>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</si>
  <si>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</si>
  <si>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</si>
  <si>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</si>
  <si>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</si>
  <si>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</si>
  <si>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</si>
  <si>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</si>
  <si>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</si>
  <si>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</si>
  <si>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</si>
  <si>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</si>
  <si>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</si>
  <si>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</si>
  <si>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</si>
  <si>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</si>
  <si>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</si>
  <si>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</si>
  <si>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</si>
  <si>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</si>
  <si>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</si>
  <si>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</si>
  <si>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</si>
  <si>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</si>
  <si>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</si>
  <si>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</si>
  <si>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</si>
  <si>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</si>
  <si>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</si>
  <si>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</si>
  <si>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</si>
  <si>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</si>
  <si>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</si>
  <si>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</si>
  <si>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</si>
  <si>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</si>
  <si>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</si>
  <si>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</si>
  <si>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</si>
  <si>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</si>
  <si>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</si>
  <si>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</si>
  <si>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</si>
  <si>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</si>
  <si>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</si>
  <si>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</si>
  <si>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</si>
  <si>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</si>
  <si>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</si>
  <si>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</si>
  <si>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</si>
  <si>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</si>
  <si>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</si>
  <si>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</si>
  <si>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</si>
  <si>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</si>
  <si>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</si>
  <si>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</si>
  <si>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</si>
  <si>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</si>
  <si>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</si>
  <si>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</si>
  <si>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</si>
  <si>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</si>
  <si>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</si>
  <si>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</si>
  <si>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</si>
  <si>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</si>
  <si>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</si>
  <si>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</si>
  <si>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</si>
  <si>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</si>
  <si>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</si>
  <si>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</si>
  <si>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</si>
  <si>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</si>
  <si>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</si>
  <si>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</si>
  <si>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</si>
  <si>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</si>
  <si>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</si>
  <si>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</si>
  <si>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</si>
  <si>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</si>
  <si>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</si>
  <si>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</si>
  <si>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</si>
  <si>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</si>
  <si>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</si>
  <si>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</si>
  <si>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</si>
  <si>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</si>
  <si>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</si>
  <si>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</si>
  <si>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</si>
  <si>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</si>
  <si>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</si>
  <si>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</si>
  <si>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</si>
  <si>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</si>
  <si>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</si>
  <si>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</si>
  <si>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</si>
  <si>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</si>
  <si>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</si>
  <si>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</si>
  <si>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</si>
  <si>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</si>
  <si>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</si>
  <si>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</si>
  <si>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</si>
  <si>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</si>
  <si>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</si>
  <si>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</si>
  <si>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</si>
  <si>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</si>
  <si>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</si>
  <si>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</si>
  <si>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</si>
  <si>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</si>
  <si>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</si>
  <si>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</si>
  <si>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</si>
  <si>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</si>
  <si>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</si>
  <si>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</si>
  <si>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</si>
  <si>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</si>
  <si>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</si>
  <si>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</si>
  <si>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</si>
  <si>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</si>
  <si>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</si>
  <si>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</si>
  <si>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</si>
  <si>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</si>
  <si>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</si>
  <si>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</si>
  <si>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</si>
  <si>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</si>
  <si>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</si>
  <si>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</si>
  <si>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</si>
  <si>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</si>
  <si>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</si>
  <si>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</si>
  <si>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</si>
  <si>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</si>
  <si>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</si>
  <si>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</si>
  <si>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</si>
  <si>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</si>
  <si>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</si>
  <si>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</si>
  <si>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</si>
  <si>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</si>
  <si>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</si>
  <si>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</si>
  <si>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</si>
  <si>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</si>
  <si>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</si>
  <si>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</si>
  <si>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</si>
  <si>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</si>
  <si>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</si>
  <si>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</si>
  <si>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</si>
  <si>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</si>
  <si>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</si>
  <si>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</si>
  <si>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</si>
  <si>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</si>
  <si>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</si>
  <si>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</si>
  <si>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</si>
  <si>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</si>
  <si>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</si>
  <si>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</si>
  <si>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</si>
  <si>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</si>
  <si>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</si>
  <si>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</si>
  <si>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</si>
  <si>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</si>
  <si>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</si>
  <si>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</si>
  <si>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</si>
  <si>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</si>
  <si>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</si>
  <si>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</si>
  <si>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</si>
  <si>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</si>
  <si>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</si>
  <si>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</si>
  <si>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</si>
  <si>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</si>
  <si>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</si>
  <si>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</si>
  <si>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</si>
  <si>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</si>
  <si>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</si>
  <si>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</si>
  <si>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</si>
  <si>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</si>
  <si>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</si>
  <si>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</si>
  <si>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</si>
  <si>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</si>
  <si>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</si>
  <si>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</si>
  <si>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</si>
  <si>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</si>
  <si>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</si>
  <si>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</si>
  <si>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</si>
  <si>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</si>
  <si>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</si>
  <si>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</si>
  <si>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</si>
  <si>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</si>
  <si>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</si>
  <si>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</si>
  <si>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</si>
  <si>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</si>
  <si>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</si>
  <si>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</si>
  <si>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</si>
  <si>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</si>
  <si>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</si>
  <si>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</si>
  <si>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</si>
  <si>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</si>
  <si>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</si>
  <si>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</si>
  <si>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</si>
  <si>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</si>
  <si>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</si>
  <si>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</si>
  <si>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</si>
  <si>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</si>
  <si>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</si>
  <si>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</si>
  <si>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</si>
  <si>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</si>
  <si>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</si>
  <si>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</si>
  <si>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</si>
  <si>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</si>
  <si>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</si>
  <si>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</si>
  <si>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</si>
  <si>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</si>
  <si>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</si>
  <si>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</si>
  <si>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</si>
  <si>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</si>
  <si>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</si>
  <si>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</si>
  <si>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</si>
  <si>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</si>
  <si>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</si>
  <si>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</si>
  <si>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</si>
  <si>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</si>
  <si>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</si>
  <si>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</si>
  <si>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</si>
  <si>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</si>
  <si>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</si>
  <si>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</si>
  <si>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</si>
  <si>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</si>
  <si>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</si>
  <si>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</si>
  <si>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</si>
  <si>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</si>
  <si>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</si>
  <si>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</si>
  <si>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</si>
  <si>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</si>
  <si>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</si>
  <si>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</si>
  <si>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</si>
  <si>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</si>
  <si>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</si>
  <si>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</si>
  <si>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</si>
  <si>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</si>
  <si>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</si>
  <si>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</si>
  <si>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</si>
  <si>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</si>
  <si>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</si>
  <si>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</si>
  <si>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</si>
  <si>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</si>
  <si>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</si>
  <si>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</si>
  <si>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</si>
  <si>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</si>
  <si>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</si>
  <si>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</si>
  <si>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</si>
  <si>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</si>
  <si>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</si>
  <si>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</si>
  <si>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</si>
  <si>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</si>
  <si>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</si>
  <si>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</si>
  <si>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</si>
  <si>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</si>
  <si>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</si>
  <si>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</si>
  <si>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</si>
  <si>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</si>
  <si>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</si>
  <si>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</si>
  <si>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</si>
  <si>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</si>
  <si>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</si>
  <si>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</si>
  <si>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</si>
  <si>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</si>
  <si>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</si>
  <si>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</si>
  <si>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</si>
  <si>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</si>
  <si>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</si>
  <si>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</si>
  <si>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</si>
  <si>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</si>
  <si>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</si>
  <si>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</si>
  <si>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</si>
  <si>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</si>
  <si>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</si>
  <si>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</si>
  <si>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</si>
  <si>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</si>
  <si>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</si>
  <si>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</si>
  <si>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</si>
  <si>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</si>
  <si>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</si>
  <si>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</si>
  <si>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</si>
  <si>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</si>
  <si>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</si>
  <si>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</si>
  <si>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</si>
  <si>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</si>
  <si>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</si>
  <si>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</si>
  <si>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</si>
  <si>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</si>
  <si>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</si>
  <si>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</si>
  <si>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</si>
  <si>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</si>
  <si>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</si>
  <si>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</si>
  <si>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</si>
  <si>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</si>
  <si>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</si>
  <si>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</si>
  <si>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</si>
  <si>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</si>
  <si>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</si>
  <si>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</si>
  <si>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</si>
  <si>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</si>
  <si>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</si>
  <si>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</si>
  <si>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</si>
  <si>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</si>
  <si>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</si>
  <si>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</si>
  <si>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</si>
  <si>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</si>
  <si>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</si>
  <si>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</si>
  <si>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</si>
  <si>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</si>
  <si>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</si>
  <si>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</si>
  <si>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</si>
  <si>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</si>
  <si>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</si>
  <si>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</si>
  <si>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</si>
  <si>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</si>
  <si>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</si>
  <si>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</si>
  <si>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</si>
  <si>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</si>
  <si>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</si>
  <si>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</si>
  <si>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</si>
  <si>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</si>
  <si>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</si>
  <si>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</si>
  <si>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</si>
  <si>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</si>
  <si>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</si>
  <si>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</si>
  <si>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</si>
  <si>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</si>
  <si>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</si>
  <si>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</si>
  <si>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</si>
  <si>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</si>
  <si>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</si>
  <si>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</si>
  <si>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</si>
  <si>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</si>
  <si>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</si>
  <si>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</si>
  <si>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</si>
  <si>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</si>
  <si>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</si>
  <si>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</si>
  <si>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</si>
  <si>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</si>
  <si>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</si>
  <si>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</si>
  <si>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</si>
  <si>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</si>
  <si>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</si>
  <si>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</si>
  <si>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</si>
  <si>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</si>
  <si>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</si>
  <si>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</si>
  <si>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</si>
  <si>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</si>
  <si>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</si>
  <si>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</si>
  <si>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</si>
  <si>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</si>
  <si>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</si>
  <si>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</si>
  <si>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</si>
  <si>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</si>
  <si>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</si>
  <si>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</si>
  <si>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</si>
  <si>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</si>
  <si>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</si>
  <si>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</si>
  <si>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</si>
  <si>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</si>
  <si>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</si>
  <si>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</si>
  <si>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</si>
  <si>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</si>
  <si>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</si>
  <si>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</si>
  <si>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</si>
  <si>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</si>
  <si>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</si>
  <si>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</si>
  <si>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</si>
  <si>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</si>
  <si>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</si>
  <si>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</si>
  <si>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</si>
  <si>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</si>
  <si>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</si>
  <si>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</si>
  <si>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</si>
  <si>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</si>
  <si>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</si>
  <si>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</si>
  <si>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</si>
  <si>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</si>
  <si>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</si>
  <si>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</si>
  <si>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</si>
  <si>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</si>
  <si>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</si>
  <si>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</si>
  <si>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</si>
  <si>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</si>
  <si>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</si>
  <si>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</si>
  <si>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</si>
  <si>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</si>
  <si>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</si>
  <si>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</si>
  <si>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</si>
  <si>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</si>
  <si>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</si>
  <si>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</si>
  <si>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</si>
  <si>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</si>
  <si>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</si>
  <si>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</si>
  <si>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</si>
  <si>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</si>
  <si>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</si>
  <si>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</si>
  <si>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</si>
  <si>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</si>
  <si>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</si>
  <si>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</si>
  <si>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</si>
  <si>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</si>
  <si>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</si>
  <si>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</si>
  <si>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</si>
  <si>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</si>
  <si>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</si>
  <si>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</si>
  <si>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</si>
  <si>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</si>
  <si>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</si>
  <si>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</si>
  <si>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</si>
  <si>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</si>
  <si>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</si>
  <si>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</si>
  <si>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</si>
  <si>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</si>
  <si>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</si>
  <si>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</si>
  <si>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</si>
  <si>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</si>
  <si>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</si>
  <si>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</si>
  <si>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</si>
  <si>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</si>
  <si>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</si>
  <si>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</si>
  <si>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</si>
  <si>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</si>
  <si>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</si>
  <si>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</si>
  <si>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</si>
  <si>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</si>
  <si>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</si>
  <si>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</si>
  <si>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</si>
  <si>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</si>
  <si>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</si>
  <si>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</si>
  <si>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</si>
  <si>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</si>
  <si>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</si>
  <si>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</si>
  <si>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</si>
  <si>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</si>
  <si>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</si>
  <si>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</si>
  <si>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</si>
  <si>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</si>
  <si>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</si>
  <si>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</si>
  <si>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</si>
  <si>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</si>
  <si>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</si>
  <si>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</si>
  <si>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</si>
  <si>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</si>
  <si>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</si>
  <si>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</si>
  <si>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</si>
  <si>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</si>
  <si>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</si>
  <si>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</si>
  <si>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</si>
  <si>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</si>
  <si>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</si>
  <si>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</si>
  <si>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</si>
  <si>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</si>
  <si>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</si>
  <si>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</si>
  <si>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</si>
  <si>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</si>
  <si>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</si>
  <si>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</si>
  <si>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</si>
  <si>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</si>
  <si>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</si>
  <si>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</si>
  <si>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</si>
  <si>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</si>
  <si>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</si>
  <si>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</si>
  <si>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</si>
  <si>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</si>
  <si>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</si>
  <si>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</si>
  <si>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</si>
  <si>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</si>
  <si>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</si>
  <si>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</si>
  <si>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</si>
  <si>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</si>
  <si>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</si>
  <si>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</si>
  <si>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</si>
  <si>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</si>
  <si>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</si>
  <si>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</si>
  <si>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</si>
  <si>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</si>
  <si>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</si>
  <si>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</si>
  <si>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</si>
  <si>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</si>
  <si>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</si>
  <si>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</si>
  <si>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</si>
  <si>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</si>
  <si>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</si>
  <si>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</si>
  <si>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</si>
  <si>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</si>
  <si>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</si>
  <si>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</si>
  <si>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</si>
  <si>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</si>
  <si>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</si>
  <si>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</si>
  <si>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</si>
  <si>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</si>
  <si>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</si>
  <si>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</si>
  <si>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</si>
  <si>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</si>
  <si>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</si>
  <si>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</si>
  <si>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</si>
  <si>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</si>
  <si>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</si>
  <si>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</si>
  <si>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</si>
  <si>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</si>
  <si>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</si>
  <si>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</si>
  <si>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</si>
  <si>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</si>
  <si>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</si>
  <si>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</si>
  <si>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</si>
  <si>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</si>
  <si>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</si>
  <si>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</si>
  <si>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</si>
  <si>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</si>
  <si>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</si>
  <si>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</si>
  <si>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</si>
  <si>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</si>
  <si>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</si>
  <si>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</si>
  <si>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</si>
  <si>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</si>
  <si>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</si>
  <si>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</si>
  <si>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</si>
  <si>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</si>
  <si>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</si>
  <si>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</si>
  <si>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</si>
  <si>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</si>
  <si>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</si>
  <si>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</si>
  <si>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</si>
  <si>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</si>
  <si>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</si>
  <si>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</si>
  <si>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</si>
  <si>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</si>
  <si>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</si>
  <si>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</si>
  <si>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</si>
  <si>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</si>
  <si>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</si>
  <si>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</si>
  <si>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</si>
  <si>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</si>
  <si>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</si>
  <si>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</si>
  <si>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</si>
  <si>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</si>
  <si>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</si>
  <si>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</si>
  <si>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</si>
  <si>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</si>
  <si>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</si>
  <si>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</si>
  <si>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</si>
  <si>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</si>
  <si>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</si>
  <si>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</si>
  <si>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</si>
  <si>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</si>
  <si>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</si>
  <si>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</si>
  <si>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</si>
  <si>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</si>
  <si>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</si>
  <si>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</si>
  <si>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</si>
  <si>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</si>
  <si>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</si>
  <si>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</si>
  <si>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</si>
  <si>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</si>
  <si>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</si>
  <si>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</si>
  <si>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</si>
  <si>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</si>
  <si>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</si>
  <si>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</si>
  <si>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</si>
  <si>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</si>
  <si>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</si>
  <si>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</si>
  <si>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</si>
  <si>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</si>
  <si>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</si>
  <si>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</si>
  <si>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</si>
  <si>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</si>
  <si>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</si>
  <si>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</si>
  <si>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</si>
  <si>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</si>
  <si>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</si>
  <si>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</si>
  <si>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</si>
  <si>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</si>
  <si>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</si>
  <si>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</si>
  <si>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</si>
  <si>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</si>
  <si>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</si>
  <si>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</si>
  <si>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</si>
  <si>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</si>
  <si>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</si>
  <si>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</si>
  <si>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</si>
  <si>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</si>
  <si>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</si>
  <si>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</si>
  <si>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</si>
  <si>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</si>
  <si>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</si>
  <si>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</si>
  <si>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</si>
  <si>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</si>
  <si>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</si>
  <si>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</si>
  <si>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</si>
  <si>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</si>
  <si>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</si>
  <si>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</si>
  <si>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</si>
  <si>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</si>
  <si>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</si>
  <si>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</si>
  <si>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</si>
  <si>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</si>
  <si>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</si>
  <si>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</si>
  <si>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</si>
  <si>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</si>
  <si>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</si>
  <si>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</si>
  <si>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</si>
  <si>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</si>
  <si>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</si>
  <si>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</si>
  <si>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</si>
  <si>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</si>
  <si>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</si>
  <si>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</si>
  <si>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</si>
  <si>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</si>
  <si>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</si>
  <si>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</si>
  <si>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</si>
  <si>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</si>
  <si>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</si>
  <si>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</si>
  <si>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</si>
  <si>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</si>
  <si>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</si>
  <si>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</si>
  <si>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</si>
  <si>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</si>
  <si>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</si>
  <si>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</si>
  <si>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</si>
  <si>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</si>
  <si>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</si>
  <si>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</si>
  <si>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</si>
  <si>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</si>
  <si>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</si>
  <si>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</si>
  <si>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</si>
  <si>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</si>
  <si>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</si>
  <si>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</si>
  <si>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</si>
  <si>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</si>
  <si>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</si>
  <si>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</si>
  <si>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</si>
  <si>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</si>
  <si>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</si>
  <si>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</si>
  <si>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</si>
  <si>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</si>
  <si>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</si>
  <si>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</si>
  <si>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</si>
  <si>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</si>
  <si>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</si>
  <si>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</si>
  <si>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</si>
  <si>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</si>
  <si>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</si>
  <si>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</si>
  <si>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</si>
  <si>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</si>
  <si>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</si>
  <si>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</si>
  <si>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</si>
  <si>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</si>
  <si>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</si>
  <si>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</si>
  <si>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</si>
  <si>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</si>
  <si>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</si>
  <si>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</si>
  <si>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</si>
  <si>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</si>
  <si>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</si>
  <si>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</si>
  <si>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</si>
  <si>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</si>
  <si>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</si>
  <si>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</si>
  <si>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</si>
  <si>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</si>
  <si>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</si>
  <si>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</si>
  <si>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</si>
  <si>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</si>
  <si>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</si>
  <si>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</si>
  <si>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</si>
  <si>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</si>
  <si>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</si>
  <si>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</si>
  <si>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</si>
  <si>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</si>
  <si>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</si>
  <si>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</si>
  <si>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</si>
  <si>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</si>
  <si>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</si>
  <si>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</si>
  <si>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</si>
  <si>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</si>
  <si>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</si>
  <si>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</si>
  <si>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</si>
  <si>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</si>
  <si>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</si>
  <si>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</si>
  <si>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</si>
  <si>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</si>
  <si>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</si>
  <si>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</si>
  <si>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</si>
  <si>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</si>
  <si>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</si>
  <si>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</si>
  <si>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</si>
  <si>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</si>
  <si>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</si>
  <si>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</si>
  <si>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</si>
  <si>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</si>
  <si>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</si>
  <si>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</si>
  <si>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</si>
  <si>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</si>
  <si>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</si>
  <si>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</si>
  <si>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</si>
  <si>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</si>
  <si>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</si>
  <si>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</si>
  <si>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</si>
  <si>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</si>
  <si>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</si>
  <si>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</si>
  <si>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</si>
  <si>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</si>
  <si>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</si>
  <si>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</si>
  <si>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</si>
  <si>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</si>
  <si>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</si>
  <si>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</si>
  <si>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</si>
  <si>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</si>
  <si>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</si>
  <si>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</si>
  <si>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</si>
  <si>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</si>
  <si>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</si>
  <si>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</si>
  <si>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</si>
  <si>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</si>
  <si>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</si>
  <si>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</si>
  <si>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</si>
  <si>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</si>
  <si>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</si>
  <si>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</si>
  <si>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</si>
  <si>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</si>
  <si>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</si>
  <si>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</si>
  <si>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</si>
  <si>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</si>
  <si>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</si>
  <si>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</si>
  <si>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</si>
  <si>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</si>
  <si>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</si>
  <si>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</si>
  <si>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</si>
  <si>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</si>
  <si>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</si>
  <si>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</si>
  <si>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</si>
  <si>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</si>
  <si>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</si>
  <si>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</si>
  <si>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</si>
  <si>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</si>
  <si>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</si>
  <si>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</si>
  <si>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</si>
  <si>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</si>
  <si>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</si>
  <si>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</si>
  <si>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</si>
  <si>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</si>
  <si>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</si>
  <si>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</si>
  <si>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</si>
  <si>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</si>
  <si>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</si>
  <si>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</si>
  <si>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</si>
  <si>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</si>
  <si>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</si>
  <si>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</si>
  <si>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</si>
  <si>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</si>
  <si>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</si>
  <si>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</si>
  <si>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</si>
  <si>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</si>
  <si>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</si>
  <si>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</si>
  <si>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</si>
  <si>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</si>
  <si>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</si>
  <si>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</si>
  <si>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</si>
  <si>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</si>
  <si>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</si>
  <si>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</si>
  <si>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</si>
  <si>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</si>
  <si>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</si>
  <si>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</si>
  <si>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</si>
  <si>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</si>
  <si>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</si>
  <si>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</si>
  <si>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</si>
  <si>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</si>
  <si>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</si>
  <si>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</si>
  <si>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</si>
  <si>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</si>
  <si>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</si>
  <si>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</si>
  <si>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</si>
  <si>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</si>
  <si>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</si>
  <si>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</si>
  <si>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</si>
  <si>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</si>
  <si>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</si>
  <si>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</si>
  <si>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</si>
  <si>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</si>
  <si>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</si>
  <si>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</si>
  <si>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</si>
  <si>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</si>
  <si>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</si>
  <si>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</si>
  <si>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</si>
  <si>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</si>
  <si>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</si>
  <si>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</si>
  <si>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</si>
  <si>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</si>
  <si>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</si>
  <si>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</si>
  <si>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</si>
  <si>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</si>
  <si>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</si>
  <si>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</si>
  <si>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</si>
  <si>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</si>
  <si>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</si>
  <si>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</si>
  <si>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</si>
  <si>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</si>
  <si>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</si>
  <si>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</si>
  <si>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</si>
  <si>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</si>
  <si>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</si>
  <si>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</si>
  <si>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</si>
  <si>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</si>
  <si>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</si>
  <si>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</si>
  <si>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</si>
  <si>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</si>
  <si>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</si>
  <si>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</si>
  <si>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</si>
  <si>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</si>
  <si>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</si>
  <si>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</si>
  <si>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</si>
  <si>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</si>
  <si>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</si>
  <si>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</si>
  <si>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</si>
  <si>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</si>
  <si>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</si>
  <si>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</si>
  <si>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</si>
  <si>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</si>
  <si>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</si>
  <si>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</si>
  <si>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</si>
  <si>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</si>
  <si>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</si>
  <si>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</si>
  <si>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</si>
  <si>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</si>
  <si>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</si>
  <si>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</si>
  <si>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</si>
  <si>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</si>
  <si>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</si>
  <si>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</si>
  <si>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</si>
  <si>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</si>
  <si>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</si>
  <si>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</si>
  <si>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</si>
  <si>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</si>
  <si>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</si>
  <si>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</si>
  <si>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</si>
  <si>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</si>
  <si>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</si>
  <si>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</si>
  <si>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</si>
  <si>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</si>
  <si>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</si>
  <si>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</si>
  <si>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</si>
  <si>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</si>
  <si>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</si>
  <si>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</si>
  <si>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</si>
  <si>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</si>
  <si>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</si>
  <si>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</si>
  <si>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</si>
  <si>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</si>
  <si>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</si>
  <si>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</si>
  <si>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</si>
  <si>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</si>
  <si>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</si>
  <si>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</si>
  <si>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</si>
  <si>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</si>
  <si>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</si>
  <si>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</si>
  <si>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</si>
  <si>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</si>
  <si>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</si>
  <si>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</si>
  <si>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</si>
  <si>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</si>
  <si>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</si>
  <si>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</si>
  <si>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</si>
  <si>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</si>
  <si>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</si>
  <si>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</si>
  <si>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</si>
  <si>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</si>
  <si>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</si>
  <si>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</si>
  <si>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</si>
  <si>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</si>
  <si>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</si>
  <si>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</si>
  <si>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</si>
  <si>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</si>
  <si>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</si>
  <si>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</si>
  <si>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</si>
  <si>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</si>
  <si>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</si>
  <si>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</si>
  <si>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</si>
  <si>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</si>
  <si>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</si>
  <si>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</si>
  <si>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</si>
  <si>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</si>
  <si>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</si>
  <si>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</si>
  <si>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</si>
  <si>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</si>
  <si>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</si>
  <si>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</si>
  <si>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</si>
  <si>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</si>
  <si>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</si>
  <si>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</si>
  <si>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</si>
  <si>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</si>
  <si>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</si>
  <si>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</si>
  <si>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</si>
  <si>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</si>
  <si>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</si>
  <si>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</si>
  <si>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</si>
  <si>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</si>
  <si>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</si>
  <si>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</si>
  <si>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</si>
  <si>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</si>
  <si>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</si>
  <si>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</si>
  <si>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</si>
  <si>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</si>
  <si>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</si>
  <si>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</si>
  <si>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</si>
  <si>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</si>
  <si>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</si>
  <si>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</si>
  <si>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</si>
  <si>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</si>
  <si>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</si>
  <si>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</si>
  <si>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</si>
  <si>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</si>
  <si>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</si>
  <si>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</si>
  <si>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</si>
  <si>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</si>
  <si>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</si>
  <si>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</si>
  <si>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</si>
  <si>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</si>
  <si>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</si>
  <si>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</si>
  <si>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</si>
  <si>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</si>
  <si>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</si>
  <si>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</si>
  <si>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</si>
  <si>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</si>
  <si>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</si>
  <si>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</si>
  <si>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</si>
  <si>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</si>
  <si>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</si>
  <si>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</si>
  <si>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</si>
  <si>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</si>
  <si>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</si>
  <si>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</si>
  <si>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</si>
  <si>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</si>
  <si>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</si>
  <si>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</si>
  <si>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</si>
  <si>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</si>
  <si>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</si>
  <si>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</si>
  <si>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</si>
  <si>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</si>
  <si>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</si>
  <si>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</si>
  <si>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</si>
  <si>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</si>
  <si>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</si>
  <si>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</si>
  <si>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</si>
  <si>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</si>
  <si>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</si>
  <si>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</si>
  <si>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</si>
  <si>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</si>
  <si>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</si>
  <si>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</si>
  <si>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</si>
  <si>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</si>
  <si>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</si>
  <si>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</si>
  <si>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</si>
  <si>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</si>
  <si>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</si>
  <si>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</si>
  <si>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</si>
  <si>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</si>
  <si>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</si>
  <si>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</si>
  <si>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</si>
  <si>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</si>
  <si>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</si>
  <si>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</si>
  <si>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</si>
  <si>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</si>
  <si>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</si>
  <si>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</si>
  <si>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</si>
  <si>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</si>
  <si>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</si>
  <si>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</si>
  <si>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</si>
  <si>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</si>
  <si>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</si>
  <si>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</si>
  <si>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</si>
  <si>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</si>
  <si>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</si>
  <si>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</si>
  <si>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</si>
  <si>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</si>
  <si>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</si>
  <si>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</si>
  <si>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</si>
  <si>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</si>
  <si>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</si>
  <si>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</si>
  <si>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</si>
  <si>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</si>
  <si>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</si>
  <si>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</si>
  <si>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</si>
  <si>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</si>
  <si>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</si>
  <si>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</si>
  <si>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</si>
  <si>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</si>
  <si>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</si>
  <si>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</si>
  <si>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</si>
  <si>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</si>
  <si>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</si>
  <si>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</si>
  <si>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</si>
  <si>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</si>
  <si>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</si>
  <si>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</si>
  <si>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</si>
  <si>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</si>
  <si>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</si>
  <si>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</si>
  <si>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</si>
  <si>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</si>
  <si>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</si>
  <si>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</si>
  <si>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</si>
  <si>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</si>
  <si>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</si>
  <si>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</si>
  <si>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</si>
  <si>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</si>
  <si>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</si>
  <si>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</si>
  <si>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</si>
  <si>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</si>
  <si>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</si>
  <si>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</si>
  <si>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</si>
  <si>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</si>
  <si>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</si>
  <si>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</si>
  <si>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</si>
  <si>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</si>
  <si>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</si>
  <si>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</si>
  <si>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</si>
  <si>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</si>
  <si>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</si>
  <si>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</si>
  <si>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</si>
  <si>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</si>
  <si>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</si>
  <si>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</si>
  <si>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</si>
  <si>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</si>
  <si>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</si>
  <si>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</si>
  <si>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</si>
  <si>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</si>
  <si>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</si>
  <si>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</si>
  <si>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</si>
  <si>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</si>
  <si>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</si>
  <si>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</si>
  <si>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</si>
  <si>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</si>
  <si>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</si>
  <si>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</si>
  <si>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</si>
  <si>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</si>
  <si>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</si>
  <si>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</si>
  <si>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</si>
  <si>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</si>
  <si>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</si>
  <si>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</si>
  <si>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</si>
  <si>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</si>
  <si>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</si>
  <si>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</si>
  <si>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</si>
  <si>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</si>
  <si>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</si>
  <si>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</si>
  <si>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</si>
  <si>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</si>
  <si>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</si>
  <si>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</si>
  <si>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</si>
  <si>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</si>
  <si>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</si>
  <si>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</si>
  <si>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</si>
  <si>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</si>
  <si>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</si>
  <si>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</si>
  <si>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</si>
  <si>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</si>
  <si>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</si>
  <si>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</si>
  <si>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</si>
  <si>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</si>
  <si>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</si>
  <si>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</si>
  <si>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</si>
  <si>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</si>
  <si>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</si>
  <si>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</si>
  <si>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</si>
  <si>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</si>
  <si>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</si>
  <si>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</si>
  <si>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</si>
  <si>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</si>
  <si>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</si>
  <si>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</si>
  <si>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</si>
  <si>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</si>
  <si>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</si>
  <si>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</si>
  <si>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</si>
  <si>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</si>
  <si>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</si>
  <si>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</si>
  <si>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</si>
  <si>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</si>
  <si>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</si>
  <si>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</si>
  <si>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</si>
  <si>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</si>
  <si>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</si>
  <si>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</si>
  <si>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</si>
  <si>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</si>
  <si>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</si>
  <si>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</si>
  <si>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</si>
  <si>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</si>
  <si>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</si>
  <si>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</si>
  <si>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</si>
  <si>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</si>
  <si>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</si>
  <si>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</si>
  <si>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</si>
  <si>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</si>
  <si>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</si>
  <si>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</si>
  <si>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</si>
  <si>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</si>
  <si>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</si>
  <si>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</si>
  <si>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</si>
  <si>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</si>
  <si>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</si>
  <si>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</si>
  <si>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</si>
  <si>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</si>
  <si>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</si>
  <si>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</si>
  <si>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</si>
  <si>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</si>
  <si>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</si>
  <si>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</si>
  <si>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</si>
  <si>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</si>
  <si>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</si>
  <si>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</si>
  <si>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</si>
  <si>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</si>
  <si>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</si>
  <si>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</si>
  <si>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</si>
  <si>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</si>
  <si>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</si>
  <si>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</si>
  <si>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</si>
  <si>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</si>
  <si>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</si>
  <si>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</si>
  <si>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</si>
  <si>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</si>
  <si>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</si>
  <si>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</si>
  <si>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</si>
  <si>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</si>
  <si>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</si>
  <si>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</si>
  <si>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</si>
  <si>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</si>
  <si>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</si>
  <si>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</si>
  <si>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</si>
  <si>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</si>
  <si>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</si>
  <si>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</si>
  <si>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</si>
  <si>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</si>
  <si>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</si>
  <si>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</si>
  <si>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</si>
  <si>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</si>
  <si>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</si>
  <si>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</si>
  <si>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</si>
  <si>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</si>
  <si>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</si>
  <si>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</si>
  <si>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</si>
  <si>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</si>
  <si>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</si>
  <si>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</si>
  <si>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</si>
  <si>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</si>
  <si>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</si>
  <si>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</si>
  <si>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</si>
  <si>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</si>
  <si>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</si>
  <si>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</si>
  <si>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</si>
  <si>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</si>
  <si>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</si>
  <si>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</si>
  <si>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</si>
  <si>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</si>
  <si>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</si>
  <si>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</si>
  <si>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</si>
  <si>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</si>
  <si>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</si>
  <si>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</si>
  <si>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</si>
  <si>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</si>
  <si>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</si>
  <si>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</si>
  <si>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</si>
  <si>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</si>
  <si>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</si>
  <si>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</si>
  <si>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</si>
  <si>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</si>
  <si>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</si>
  <si>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</si>
  <si>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</si>
  <si>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</si>
  <si>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</si>
  <si>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</si>
  <si>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</si>
  <si>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</si>
  <si>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</si>
  <si>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</si>
  <si>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</si>
  <si>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</si>
  <si>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</si>
  <si>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</si>
  <si>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</si>
  <si>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</si>
  <si>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</si>
  <si>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</si>
  <si>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</si>
  <si>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</si>
  <si>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</si>
  <si>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</si>
  <si>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</si>
  <si>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</si>
  <si>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</si>
  <si>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</si>
  <si>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</si>
  <si>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</si>
  <si>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</si>
  <si>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</si>
  <si>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</si>
  <si>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</si>
  <si>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</si>
  <si>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</si>
  <si>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</si>
  <si>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</si>
  <si>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</si>
  <si>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</si>
  <si>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</si>
  <si>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</si>
  <si>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</si>
  <si>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</si>
  <si>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</si>
  <si>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</si>
  <si>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</si>
  <si>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</si>
  <si>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</si>
  <si>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</si>
  <si>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</si>
  <si>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</si>
  <si>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</si>
  <si>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</si>
  <si>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</si>
  <si>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</si>
  <si>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</si>
  <si>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</si>
  <si>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</si>
  <si>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</si>
  <si>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</si>
  <si>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</si>
  <si>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</si>
  <si>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</si>
  <si>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</si>
  <si>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</si>
  <si>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</si>
  <si>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</si>
  <si>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</si>
  <si>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</si>
  <si>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</si>
  <si>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</si>
  <si>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</si>
  <si>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</si>
  <si>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</si>
  <si>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</si>
  <si>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</si>
  <si>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</si>
  <si>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</si>
  <si>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</si>
  <si>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</si>
  <si>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</si>
  <si>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</si>
  <si>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</si>
  <si>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</si>
  <si>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</si>
  <si>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</si>
  <si>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</si>
  <si>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</si>
  <si>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</si>
  <si>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</si>
  <si>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</si>
  <si>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</si>
  <si>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</si>
  <si>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</si>
  <si>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</si>
  <si>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</si>
  <si>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</si>
  <si>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</si>
  <si>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</si>
  <si>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</si>
  <si>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</si>
  <si>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</si>
  <si>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</si>
  <si>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</si>
  <si>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</si>
  <si>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</si>
  <si>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</si>
  <si>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</si>
  <si>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</si>
  <si>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</si>
  <si>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</si>
  <si>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</si>
  <si>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</si>
  <si>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</si>
  <si>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</si>
  <si>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</si>
  <si>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</si>
  <si>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</si>
  <si>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</si>
  <si>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</si>
  <si>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</si>
  <si>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</si>
  <si>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</si>
  <si>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</si>
  <si>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</si>
  <si>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</si>
  <si>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</si>
  <si>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</si>
  <si>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</si>
  <si>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</si>
  <si>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</si>
  <si>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</si>
  <si>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</si>
  <si>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</si>
  <si>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</si>
  <si>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</si>
  <si>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</si>
  <si>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</si>
  <si>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</si>
  <si>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</si>
  <si>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</si>
  <si>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</si>
  <si>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</si>
  <si>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</si>
  <si>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</si>
  <si>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</si>
  <si>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</si>
  <si>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</si>
  <si>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</si>
  <si>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</si>
  <si>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</si>
  <si>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</si>
  <si>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</si>
  <si>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</si>
  <si>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</si>
  <si>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</si>
  <si>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</si>
  <si>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</si>
  <si>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</si>
  <si>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</si>
  <si>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</si>
  <si>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</si>
  <si>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</si>
  <si>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</si>
  <si>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</si>
  <si>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</si>
  <si>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</si>
  <si>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</si>
  <si>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</si>
  <si>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</si>
  <si>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</si>
  <si>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</si>
  <si>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</si>
  <si>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</si>
  <si>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</si>
  <si>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</si>
  <si>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</si>
  <si>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</si>
  <si>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</si>
  <si>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</si>
  <si>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</si>
  <si>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</si>
  <si>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</si>
  <si>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</si>
  <si>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</si>
  <si>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</si>
  <si>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</si>
  <si>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</si>
  <si>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</si>
  <si>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</si>
  <si>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</si>
  <si>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</si>
  <si>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</si>
  <si>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</si>
  <si>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</si>
  <si>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</si>
  <si>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</si>
  <si>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</si>
  <si>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</si>
  <si>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</si>
  <si>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</si>
  <si>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</si>
  <si>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</si>
  <si>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</si>
  <si>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</si>
  <si>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</si>
  <si>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</si>
  <si>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</si>
  <si>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</si>
  <si>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</si>
  <si>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</si>
  <si>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</si>
  <si>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</si>
  <si>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</si>
  <si>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</si>
  <si>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</si>
  <si>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</si>
  <si>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</si>
  <si>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</si>
  <si>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</si>
  <si>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</si>
  <si>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</si>
  <si>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</si>
  <si>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</si>
  <si>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</si>
  <si>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</si>
  <si>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</si>
  <si>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</si>
  <si>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</si>
  <si>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</si>
  <si>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</si>
  <si>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</si>
  <si>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</si>
  <si>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</si>
  <si>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</si>
  <si>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</si>
  <si>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</si>
  <si>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</si>
  <si>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</si>
  <si>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</si>
  <si>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</si>
  <si>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</si>
  <si>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</si>
  <si>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</si>
  <si>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</si>
  <si>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</si>
  <si>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</si>
  <si>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</si>
  <si>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</si>
  <si>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</si>
  <si>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</si>
  <si>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</si>
  <si>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</si>
  <si>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</si>
  <si>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</si>
  <si>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</si>
  <si>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</si>
  <si>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</si>
  <si>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</si>
  <si>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</si>
  <si>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</si>
  <si>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</si>
  <si>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</si>
  <si>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</si>
  <si>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</si>
  <si>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</si>
  <si>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</si>
  <si>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</si>
  <si>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</si>
  <si>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</si>
  <si>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</si>
  <si>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</si>
  <si>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</si>
  <si>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</si>
  <si>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</si>
  <si>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</si>
  <si>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</si>
  <si>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</si>
  <si>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</si>
  <si>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</si>
  <si>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</si>
  <si>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</si>
  <si>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</si>
  <si>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</si>
  <si>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</si>
  <si>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</si>
  <si>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</si>
  <si>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</si>
  <si>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</si>
  <si>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</si>
  <si>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</si>
  <si>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</si>
  <si>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</si>
  <si>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</si>
  <si>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</si>
  <si>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</si>
  <si>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</si>
  <si>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</si>
  <si>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</si>
  <si>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</si>
  <si>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</si>
  <si>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</si>
  <si>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</si>
  <si>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</si>
  <si>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</si>
  <si>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</si>
  <si>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</si>
  <si>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</si>
  <si>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</si>
  <si>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</si>
  <si>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</si>
  <si>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</si>
  <si>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</si>
  <si>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</si>
  <si>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</si>
  <si>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</si>
  <si>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</si>
  <si>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</si>
  <si>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</si>
  <si>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</si>
  <si>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</si>
  <si>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</si>
  <si>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</si>
  <si>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</si>
  <si>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</si>
  <si>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</si>
  <si>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</si>
  <si>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</si>
  <si>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</si>
  <si>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</si>
  <si>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</si>
  <si>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</si>
  <si>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</si>
  <si>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</si>
  <si>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</si>
  <si>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</si>
  <si>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</si>
  <si>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</si>
  <si>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</si>
  <si>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</si>
  <si>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</si>
  <si>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</si>
  <si>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</si>
  <si>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</si>
  <si>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</si>
  <si>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</si>
  <si>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</si>
  <si>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</si>
  <si>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</si>
  <si>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</si>
  <si>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</si>
  <si>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</si>
  <si>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</si>
  <si>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</si>
  <si>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</si>
  <si>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</si>
  <si>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</si>
  <si>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</si>
  <si>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</si>
  <si>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</si>
  <si>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</si>
  <si>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</si>
  <si>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</si>
  <si>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</si>
  <si>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</si>
  <si>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</si>
  <si>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</si>
  <si>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</si>
  <si>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</si>
  <si>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</si>
  <si>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</si>
  <si>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</si>
  <si>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</si>
  <si>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</si>
  <si>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</si>
  <si>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</si>
  <si>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</si>
  <si>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</si>
  <si>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</si>
  <si>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</si>
  <si>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</si>
  <si>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</si>
  <si>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</si>
  <si>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</si>
  <si>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</si>
  <si>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</si>
  <si>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</si>
  <si>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</si>
  <si>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</si>
  <si>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</si>
  <si>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</si>
  <si>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</si>
  <si>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</si>
  <si>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</si>
  <si>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</si>
  <si>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</si>
  <si>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</si>
  <si>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</si>
  <si>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</si>
  <si>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</si>
  <si>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</si>
  <si>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</si>
  <si>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</si>
  <si>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</si>
  <si>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</si>
  <si>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</si>
  <si>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</si>
  <si>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</si>
  <si>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</si>
  <si>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</si>
  <si>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</si>
  <si>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</si>
  <si>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</si>
  <si>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</si>
  <si>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</si>
  <si>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</si>
  <si>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</si>
  <si>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</si>
  <si>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</si>
  <si>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</si>
  <si>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</si>
  <si>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</si>
  <si>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</si>
  <si>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</si>
  <si>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</si>
  <si>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</si>
  <si>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</si>
  <si>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</si>
  <si>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</si>
  <si>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</si>
  <si>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</si>
  <si>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</si>
  <si>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</si>
  <si>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</si>
  <si>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</si>
  <si>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</si>
  <si>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</si>
  <si>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</si>
  <si>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</si>
  <si>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</si>
  <si>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</si>
  <si>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</si>
  <si>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</si>
  <si>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</si>
  <si>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</si>
  <si>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</si>
  <si>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</si>
  <si>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</si>
  <si>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</si>
  <si>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</si>
  <si>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</si>
  <si>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</si>
  <si>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</si>
  <si>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</si>
  <si>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</si>
  <si>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</si>
  <si>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</si>
  <si>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</si>
  <si>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</si>
  <si>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</si>
  <si>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</si>
  <si>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</si>
  <si>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</si>
  <si>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</si>
  <si>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</si>
  <si>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</si>
  <si>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</si>
  <si>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</si>
  <si>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</si>
  <si>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</si>
  <si>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</si>
  <si>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</si>
  <si>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</si>
  <si>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</si>
  <si>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</si>
  <si>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</si>
  <si>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</si>
  <si>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</si>
  <si>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</si>
  <si>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</si>
  <si>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</si>
  <si>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</si>
  <si>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</si>
  <si>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</si>
  <si>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</si>
  <si>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</si>
  <si>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</si>
  <si>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</si>
  <si>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</si>
  <si>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</si>
  <si>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</si>
  <si>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</si>
  <si>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</si>
  <si>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</si>
  <si>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</si>
  <si>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</si>
  <si>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</si>
  <si>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</si>
  <si>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</si>
  <si>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</si>
  <si>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</si>
  <si>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</si>
  <si>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</si>
  <si>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</si>
  <si>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</si>
  <si>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</si>
  <si>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</si>
  <si>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</si>
  <si>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</si>
  <si>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</si>
  <si>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</si>
  <si>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</si>
  <si>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</si>
  <si>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</si>
  <si>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</si>
  <si>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</si>
  <si>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</si>
  <si>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</si>
  <si>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</si>
  <si>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</si>
  <si>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</si>
  <si>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</si>
  <si>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</si>
  <si>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</si>
  <si>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</si>
  <si>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</si>
  <si>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</si>
  <si>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</si>
  <si>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</si>
  <si>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</si>
  <si>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</si>
  <si>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</si>
  <si>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</si>
  <si>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</si>
  <si>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</si>
  <si>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</si>
  <si>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</si>
  <si>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</si>
  <si>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</si>
  <si>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</si>
  <si>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</si>
  <si>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</si>
  <si>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</si>
  <si>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</si>
  <si>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</si>
  <si>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</si>
  <si>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</si>
  <si>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</si>
  <si>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</si>
  <si>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</si>
  <si>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</si>
  <si>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</si>
  <si>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</si>
  <si>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</si>
  <si>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</si>
  <si>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</si>
  <si>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</si>
  <si>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</si>
  <si>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</si>
  <si>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</si>
  <si>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</si>
  <si>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</si>
  <si>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</si>
  <si>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</si>
  <si>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</si>
  <si>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</si>
  <si>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</si>
  <si>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</si>
  <si>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</si>
  <si>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</si>
  <si>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</si>
  <si>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</si>
  <si>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</si>
  <si>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</si>
  <si>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</si>
  <si>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</si>
  <si>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</si>
  <si>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</si>
  <si>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</si>
  <si>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</si>
  <si>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</si>
  <si>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</si>
  <si>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</si>
  <si>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</si>
  <si>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</si>
  <si>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</si>
  <si>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</si>
  <si>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</si>
  <si>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</si>
  <si>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</si>
  <si>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</si>
  <si>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</si>
  <si>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</si>
  <si>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</si>
  <si>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</si>
  <si>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</si>
  <si>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</si>
  <si>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</si>
  <si>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</si>
  <si>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</si>
  <si>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</si>
  <si>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</si>
  <si>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</si>
  <si>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</si>
  <si>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</si>
  <si>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</si>
  <si>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</si>
  <si>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</si>
  <si>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</si>
  <si>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</si>
  <si>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</si>
  <si>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</si>
  <si>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</si>
  <si>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</si>
  <si>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</si>
  <si>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</si>
  <si>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</si>
  <si>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</si>
  <si>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</si>
  <si>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</si>
  <si>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</si>
  <si>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</si>
  <si>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</si>
  <si>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</si>
  <si>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</si>
  <si>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</si>
  <si>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</si>
  <si>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</si>
  <si>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</si>
  <si>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</si>
  <si>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</si>
  <si>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</si>
  <si>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</si>
  <si>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</si>
  <si>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</si>
  <si>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</si>
  <si>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</si>
  <si>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</si>
  <si>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</si>
  <si>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</si>
  <si>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</si>
  <si>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</si>
  <si>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</si>
  <si>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</si>
  <si>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</si>
  <si>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</si>
  <si>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</si>
  <si>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</si>
  <si>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</si>
  <si>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</si>
  <si>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</si>
  <si>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</si>
  <si>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</si>
  <si>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</si>
  <si>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</si>
  <si>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</si>
  <si>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</si>
  <si>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</si>
  <si>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</si>
  <si>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</si>
  <si>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</si>
  <si>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</si>
  <si>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</si>
  <si>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</si>
  <si>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</si>
  <si>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</si>
  <si>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</si>
  <si>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</si>
  <si>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</si>
  <si>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</si>
  <si>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</si>
  <si>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</si>
  <si>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</si>
  <si>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</si>
  <si>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</si>
  <si>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</si>
  <si>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</si>
  <si>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</si>
  <si>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</si>
  <si>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</si>
  <si>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</si>
  <si>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</si>
  <si>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</si>
  <si>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</si>
  <si>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</si>
  <si>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</si>
  <si>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</si>
  <si>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</si>
  <si>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</si>
  <si>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</si>
  <si>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</si>
  <si>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</si>
  <si>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</si>
  <si>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</si>
  <si>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</si>
  <si>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</si>
  <si>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</si>
  <si>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</si>
  <si>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</si>
  <si>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</si>
  <si>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</si>
  <si>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</si>
  <si>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</si>
  <si>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</si>
  <si>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</si>
  <si>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</si>
  <si>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</si>
  <si>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</si>
  <si>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</si>
  <si>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</si>
  <si>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</si>
  <si>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</si>
  <si>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</si>
  <si>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</si>
  <si>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</si>
  <si>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</si>
  <si>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</si>
  <si>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</si>
  <si>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</si>
  <si>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</si>
  <si>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</si>
  <si>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</si>
  <si>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</si>
  <si>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</si>
  <si>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</si>
  <si>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</si>
  <si>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</si>
  <si>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</si>
  <si>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</si>
  <si>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</si>
  <si>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</si>
  <si>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</si>
  <si>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</si>
  <si>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</si>
  <si>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</si>
  <si>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</si>
  <si>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</si>
  <si>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</si>
  <si>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</si>
  <si>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</si>
  <si>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</si>
  <si>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</si>
  <si>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</si>
  <si>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</si>
  <si>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</si>
  <si>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</si>
  <si>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</si>
  <si>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</si>
  <si>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</si>
  <si>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</si>
  <si>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</si>
  <si>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</si>
  <si>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</si>
  <si>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</si>
  <si>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</si>
  <si>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</si>
  <si>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</si>
  <si>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</si>
  <si>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</si>
  <si>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</si>
  <si>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</si>
  <si>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</si>
  <si>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</si>
  <si>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</si>
  <si>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</si>
  <si>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</si>
  <si>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</si>
  <si>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</si>
  <si>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</si>
  <si>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</si>
  <si>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</si>
  <si>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</si>
  <si>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</si>
  <si>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</si>
  <si>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</si>
  <si>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</si>
  <si>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</si>
  <si>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</si>
  <si>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</si>
  <si>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</si>
  <si>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</si>
  <si>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</si>
  <si>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</si>
  <si>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</si>
  <si>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</si>
  <si>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</si>
  <si>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</si>
  <si>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</si>
  <si>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</si>
  <si>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</si>
  <si>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</si>
  <si>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</si>
  <si>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</si>
  <si>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</si>
  <si>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</si>
  <si>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</si>
  <si>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</si>
  <si>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</si>
  <si>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</si>
  <si>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</si>
  <si>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</si>
  <si>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</si>
  <si>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</si>
  <si>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</si>
  <si>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</si>
  <si>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</si>
  <si>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</si>
  <si>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</si>
  <si>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</si>
  <si>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</si>
  <si>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</si>
  <si>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</si>
  <si>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</si>
  <si>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</si>
  <si>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</si>
  <si>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</si>
  <si>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</si>
  <si>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</si>
  <si>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</si>
  <si>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</si>
  <si>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</si>
  <si>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</si>
  <si>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</si>
  <si>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</si>
  <si>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</si>
  <si>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</si>
  <si>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</si>
  <si>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</si>
  <si>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</si>
  <si>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</si>
  <si>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</si>
  <si>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</si>
  <si>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</si>
  <si>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</si>
  <si>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</si>
  <si>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</si>
  <si>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</si>
  <si>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</si>
  <si>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</si>
  <si>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</si>
  <si>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</si>
  <si>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</si>
  <si>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</si>
  <si>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</si>
  <si>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</si>
  <si>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</si>
  <si>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</si>
  <si>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</si>
  <si>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</si>
  <si>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</si>
  <si>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</si>
  <si>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</si>
  <si>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</si>
  <si>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</si>
  <si>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</si>
  <si>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</si>
  <si>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</si>
  <si>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</si>
  <si>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</si>
  <si>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</si>
  <si>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</si>
  <si>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</si>
  <si>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</si>
  <si>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</si>
  <si>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</si>
  <si>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</si>
  <si>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</si>
  <si>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</si>
  <si>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</si>
  <si>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</si>
  <si>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</si>
  <si>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</si>
  <si>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</si>
  <si>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</si>
  <si>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</si>
  <si>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</si>
  <si>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</si>
  <si>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</si>
  <si>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</si>
  <si>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</si>
  <si>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</si>
  <si>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</si>
  <si>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</si>
  <si>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</si>
  <si>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</si>
  <si>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</si>
  <si>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</si>
  <si>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</si>
  <si>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</si>
  <si>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</si>
  <si>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</si>
  <si>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</si>
  <si>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</si>
  <si>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</si>
  <si>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</si>
  <si>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</si>
  <si>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</si>
  <si>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</si>
  <si>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</si>
  <si>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</si>
  <si>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</si>
  <si>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</si>
  <si>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</si>
  <si>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</si>
  <si>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</si>
  <si>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</si>
  <si>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</si>
  <si>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</si>
  <si>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</si>
  <si>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</si>
  <si>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</si>
  <si>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</si>
  <si>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</si>
  <si>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</si>
  <si>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</si>
  <si>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</si>
  <si>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</si>
  <si>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</si>
  <si>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</si>
  <si>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</si>
  <si>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</si>
  <si>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</si>
  <si>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</si>
  <si>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</si>
  <si>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</si>
  <si>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</si>
  <si>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</si>
  <si>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</si>
  <si>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</si>
  <si>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</si>
  <si>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</si>
  <si>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</si>
  <si>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</si>
  <si>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</si>
  <si>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</si>
  <si>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</si>
  <si>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</si>
  <si>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</si>
  <si>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</si>
  <si>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</si>
  <si>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</si>
  <si>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</si>
  <si>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</si>
  <si>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</si>
  <si>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</si>
  <si>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</si>
  <si>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</si>
  <si>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</si>
  <si>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</si>
  <si>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</si>
  <si>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</si>
  <si>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</si>
  <si>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</si>
  <si>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</si>
  <si>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</si>
  <si>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</si>
  <si>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</si>
  <si>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</si>
  <si>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</si>
  <si>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</si>
  <si>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</si>
  <si>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</si>
  <si>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</si>
  <si>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</si>
  <si>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</si>
  <si>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</si>
  <si>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</si>
  <si>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</si>
  <si>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</si>
  <si>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</si>
  <si>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</si>
  <si>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</si>
  <si>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</si>
  <si>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</si>
  <si>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</si>
  <si>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</si>
  <si>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</si>
  <si>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</si>
  <si>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</si>
  <si>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</si>
  <si>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</si>
  <si>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</si>
  <si>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</si>
  <si>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</si>
  <si>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</si>
  <si>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</si>
  <si>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</si>
  <si>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</si>
  <si>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</si>
  <si>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</si>
  <si>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</si>
  <si>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</si>
  <si>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</si>
  <si>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</si>
  <si>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</si>
  <si>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</si>
  <si>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</si>
  <si>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</si>
  <si>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</si>
  <si>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</si>
  <si>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</si>
  <si>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</si>
  <si>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</si>
  <si>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</si>
  <si>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</si>
  <si>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</si>
  <si>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</si>
  <si>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</si>
  <si>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</si>
  <si>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</si>
  <si>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</si>
  <si>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</si>
  <si>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</si>
  <si>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</si>
  <si>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</si>
  <si>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</si>
  <si>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</si>
  <si>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</si>
  <si>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</si>
  <si>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</si>
  <si>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</si>
  <si>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</si>
  <si>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</si>
  <si>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</si>
  <si>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</si>
  <si>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</si>
  <si>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</si>
  <si>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</si>
  <si>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</si>
  <si>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</si>
  <si>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</si>
  <si>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</si>
  <si>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</si>
  <si>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</si>
  <si>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</si>
  <si>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</si>
  <si>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</si>
  <si>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</si>
  <si>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</si>
  <si>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</si>
  <si>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</si>
  <si>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</si>
  <si>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</si>
  <si>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</si>
  <si>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</si>
  <si>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</si>
  <si>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</si>
  <si>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</si>
  <si>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</si>
  <si>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</si>
  <si>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</si>
  <si>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</si>
  <si>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</si>
  <si>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</si>
  <si>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</si>
  <si>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</si>
  <si>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</si>
  <si>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</si>
  <si>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</si>
  <si>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</si>
  <si>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</si>
  <si>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</si>
  <si>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</si>
  <si>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</si>
  <si>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</si>
  <si>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</si>
  <si>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</si>
  <si>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</si>
  <si>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</si>
  <si>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</si>
  <si>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</si>
  <si>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</si>
  <si>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</si>
  <si>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</si>
  <si>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</si>
  <si>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</si>
  <si>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</si>
  <si>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</si>
  <si>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</si>
  <si>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</si>
  <si>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</si>
  <si>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</si>
  <si>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</si>
  <si>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</si>
  <si>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</si>
  <si>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</si>
  <si>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</si>
  <si>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</si>
  <si>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</si>
  <si>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</si>
  <si>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</si>
  <si>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</si>
  <si>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</si>
  <si>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</si>
  <si>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</si>
  <si>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</si>
  <si>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</si>
  <si>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</si>
  <si>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</si>
  <si>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</si>
  <si>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</si>
  <si>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</si>
  <si>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</si>
  <si>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</si>
  <si>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</si>
  <si>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</si>
  <si>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</si>
  <si>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</si>
  <si>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</si>
  <si>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</si>
  <si>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</si>
  <si>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</si>
  <si>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</si>
  <si>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</si>
  <si>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</si>
  <si>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</si>
  <si>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</si>
  <si>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</si>
  <si>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</si>
  <si>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</si>
  <si>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</si>
  <si>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</si>
  <si>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</si>
  <si>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</si>
  <si>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</si>
  <si>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</si>
  <si>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</si>
  <si>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</si>
  <si>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</si>
  <si>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</si>
  <si>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</si>
  <si>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</si>
  <si>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</si>
  <si>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</si>
  <si>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</si>
  <si>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</si>
  <si>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</si>
  <si>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</si>
  <si>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</si>
  <si>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</si>
  <si>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</si>
  <si>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</si>
  <si>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</si>
  <si>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</si>
  <si>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</si>
  <si>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</si>
  <si>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</si>
  <si>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</si>
  <si>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</si>
  <si>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</si>
  <si>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</si>
  <si>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</si>
  <si>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</si>
  <si>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</si>
  <si>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</si>
  <si>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</si>
  <si>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</si>
  <si>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</si>
  <si>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</si>
  <si>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</si>
  <si>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</si>
  <si>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</si>
  <si>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</si>
  <si>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</si>
  <si>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</si>
  <si>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</si>
  <si>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</si>
  <si>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</si>
  <si>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</si>
  <si>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</si>
  <si>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</si>
  <si>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</si>
  <si>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</si>
  <si>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</si>
  <si>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</si>
  <si>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</si>
  <si>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</si>
  <si>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</si>
  <si>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</si>
  <si>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</si>
  <si>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</si>
  <si>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</si>
  <si>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</si>
  <si>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</si>
  <si>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</si>
  <si>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</si>
  <si>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</si>
  <si>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</si>
  <si>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</si>
  <si>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</si>
  <si>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</si>
  <si>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</si>
  <si>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</si>
  <si>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</si>
  <si>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</si>
  <si>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</si>
  <si>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</si>
  <si>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</si>
  <si>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</si>
  <si>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</si>
  <si>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</si>
  <si>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</si>
  <si>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</si>
  <si>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</si>
  <si>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</si>
  <si>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</si>
  <si>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</si>
  <si>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</si>
  <si>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</si>
  <si>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</si>
  <si>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</si>
  <si>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</si>
  <si>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</si>
  <si>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</si>
  <si>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</si>
  <si>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</si>
  <si>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</si>
  <si>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</si>
  <si>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</si>
  <si>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</si>
  <si>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</si>
  <si>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</si>
  <si>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</si>
  <si>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</si>
  <si>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</si>
  <si>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</si>
  <si>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</si>
  <si>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</si>
  <si>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</si>
  <si>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</si>
  <si>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</si>
  <si>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</si>
  <si>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</si>
  <si>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</si>
  <si>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</si>
  <si>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</si>
  <si>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</si>
  <si>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</si>
  <si>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</si>
  <si>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</si>
  <si>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</si>
  <si>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</si>
  <si>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</si>
  <si>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</si>
  <si>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</si>
  <si>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</si>
  <si>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</si>
  <si>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</si>
  <si>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</si>
  <si>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</si>
  <si>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</si>
  <si>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</si>
  <si>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</si>
  <si>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</si>
  <si>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</si>
  <si>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</si>
  <si>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</si>
  <si>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</si>
  <si>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</si>
  <si>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</si>
  <si>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</si>
  <si>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</si>
  <si>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</si>
  <si>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</si>
  <si>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</si>
  <si>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</si>
  <si>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</si>
  <si>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</si>
  <si>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</si>
  <si>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</si>
  <si>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</si>
  <si>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</si>
  <si>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</si>
  <si>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</si>
  <si>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</si>
  <si>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</si>
  <si>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</si>
  <si>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</si>
  <si>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</si>
  <si>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</si>
  <si>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</si>
  <si>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</si>
  <si>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</si>
  <si>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</si>
  <si>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</si>
  <si>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</si>
  <si>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</si>
  <si>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</si>
  <si>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</si>
  <si>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</si>
  <si>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</si>
  <si>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</si>
  <si>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</si>
  <si>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</si>
  <si>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</si>
  <si>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</si>
  <si>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</si>
  <si>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</si>
  <si>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</si>
  <si>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</si>
  <si>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</si>
  <si>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</si>
  <si>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</si>
  <si>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</si>
  <si>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</si>
  <si>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</si>
  <si>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</si>
  <si>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</si>
  <si>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</si>
  <si>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</si>
  <si>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</si>
  <si>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</si>
  <si>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</si>
  <si>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</si>
  <si>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</si>
  <si>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</si>
  <si>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</si>
  <si>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</si>
  <si>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</si>
  <si>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</si>
  <si>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</si>
  <si>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</si>
  <si>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</si>
  <si>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</si>
  <si>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</si>
  <si>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</si>
  <si>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</si>
  <si>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</si>
  <si>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</si>
  <si>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</si>
  <si>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</si>
  <si>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</si>
  <si>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</si>
  <si>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</si>
  <si>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</si>
  <si>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</si>
  <si>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</si>
  <si>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</si>
  <si>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</si>
  <si>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</si>
  <si>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</si>
  <si>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</si>
  <si>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</si>
  <si>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</si>
  <si>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</si>
  <si>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</si>
  <si>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</si>
  <si>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</si>
  <si>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</si>
  <si>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</si>
  <si>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</si>
  <si>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</si>
  <si>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</si>
  <si>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</si>
  <si>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</si>
  <si>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</si>
  <si>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</si>
  <si>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</si>
  <si>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</si>
  <si>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</si>
  <si>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</si>
  <si>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</si>
  <si>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</si>
  <si>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</si>
  <si>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</si>
  <si>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</si>
  <si>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</si>
  <si>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</si>
  <si>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</si>
  <si>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</si>
  <si>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</si>
  <si>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</si>
  <si>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</si>
  <si>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</si>
  <si>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</si>
  <si>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</si>
  <si>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</si>
  <si>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</si>
  <si>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</si>
  <si>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</si>
  <si>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</si>
  <si>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</si>
  <si>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</si>
  <si>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</si>
  <si>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</si>
  <si>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</si>
  <si>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</si>
  <si>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</si>
  <si>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</si>
  <si>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</si>
  <si>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</si>
  <si>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</si>
  <si>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</si>
  <si>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</si>
  <si>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</si>
  <si>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</si>
  <si>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</si>
  <si>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</si>
  <si>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</si>
  <si>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</si>
  <si>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</si>
  <si>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</si>
  <si>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</si>
  <si>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</si>
  <si>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</si>
  <si>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</si>
  <si>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</si>
  <si>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</si>
  <si>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</si>
  <si>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</si>
  <si>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</si>
  <si>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</si>
  <si>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</si>
  <si>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</si>
  <si>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</si>
  <si>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</si>
  <si>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</si>
  <si>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</si>
  <si>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</si>
  <si>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</si>
  <si>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</si>
  <si>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</si>
  <si>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</si>
  <si>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</si>
  <si>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</si>
  <si>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</si>
  <si>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</si>
  <si>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</si>
  <si>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</si>
  <si>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</si>
  <si>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</si>
  <si>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</si>
  <si>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</si>
  <si>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</si>
  <si>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</si>
  <si>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</si>
  <si>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</si>
  <si>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</si>
  <si>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</si>
  <si>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</si>
  <si>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</si>
  <si>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</si>
  <si>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</si>
  <si>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</si>
  <si>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</si>
  <si>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</si>
  <si>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</si>
  <si>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</si>
  <si>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</si>
  <si>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</si>
  <si>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</si>
  <si>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</si>
  <si>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</si>
  <si>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</si>
  <si>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</si>
  <si>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</si>
  <si>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</si>
  <si>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</si>
  <si>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</si>
  <si>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</si>
  <si>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</si>
  <si>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</si>
  <si>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</si>
  <si>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</si>
  <si>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</si>
  <si>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</si>
  <si>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</si>
  <si>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</si>
  <si>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</si>
  <si>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</si>
  <si>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</si>
  <si>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</si>
  <si>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</si>
  <si>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</si>
  <si>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</si>
  <si>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</si>
  <si>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</si>
  <si>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</si>
  <si>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</si>
  <si>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</si>
  <si>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</si>
  <si>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</si>
  <si>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</si>
  <si>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</si>
  <si>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</si>
  <si>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</si>
  <si>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</si>
  <si>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</si>
  <si>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</si>
  <si>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</si>
  <si>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</si>
  <si>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</si>
  <si>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</si>
  <si>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</si>
  <si>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</si>
  <si>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</si>
  <si>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</si>
  <si>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</si>
  <si>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</si>
  <si>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</si>
  <si>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</si>
  <si>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</si>
  <si>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</si>
  <si>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</si>
  <si>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</si>
  <si>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</si>
  <si>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</si>
  <si>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</si>
  <si>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</si>
  <si>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</si>
  <si>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</si>
  <si>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</si>
  <si>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</si>
  <si>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</si>
  <si>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</si>
  <si>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</si>
  <si>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</si>
  <si>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</si>
  <si>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</si>
  <si>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</si>
  <si>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</si>
  <si>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</si>
  <si>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</si>
  <si>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</si>
  <si>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</si>
  <si>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</si>
  <si>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</si>
  <si>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</si>
  <si>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</si>
  <si>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</si>
  <si>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</si>
  <si>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</si>
  <si>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</si>
  <si>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</si>
  <si>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</si>
  <si>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</si>
  <si>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</si>
  <si>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</si>
  <si>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</si>
  <si>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</si>
  <si>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</si>
  <si>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</si>
  <si>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</si>
  <si>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</si>
  <si>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</si>
  <si>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</si>
  <si>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</si>
  <si>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</si>
  <si>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</si>
  <si>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</si>
  <si>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</si>
  <si>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</si>
  <si>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</si>
  <si>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</si>
  <si>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</si>
  <si>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</si>
  <si>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</si>
  <si>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</si>
  <si>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</si>
  <si>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</si>
  <si>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</si>
  <si>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</si>
  <si>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</si>
  <si>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</si>
  <si>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</si>
  <si>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</si>
  <si>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</si>
  <si>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</si>
  <si>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</si>
  <si>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</si>
  <si>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</si>
  <si>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</si>
  <si>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</si>
  <si>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</si>
  <si>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</si>
  <si>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</si>
  <si>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</si>
  <si>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</si>
  <si>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</si>
  <si>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</si>
  <si>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</si>
  <si>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</si>
  <si>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</si>
  <si>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</si>
  <si>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</si>
  <si>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</si>
  <si>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</si>
  <si>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</si>
  <si>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</si>
  <si>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</si>
  <si>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</si>
  <si>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</si>
  <si>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</si>
  <si>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</si>
  <si>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</si>
  <si>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</si>
  <si>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</si>
  <si>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</si>
  <si>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</si>
  <si>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</si>
  <si>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</si>
  <si>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</si>
  <si>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</si>
  <si>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</si>
  <si>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</si>
  <si>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</si>
  <si>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</si>
  <si>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</si>
  <si>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</si>
  <si>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</si>
  <si>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</si>
  <si>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</si>
  <si>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</si>
  <si>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</si>
  <si>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</si>
  <si>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</si>
  <si>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</si>
  <si>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</si>
  <si>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</si>
  <si>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</si>
  <si>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</si>
  <si>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</si>
  <si>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</si>
  <si>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</si>
  <si>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</si>
  <si>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</si>
  <si>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</si>
  <si>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</si>
  <si>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</si>
  <si>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</si>
  <si>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</si>
  <si>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</si>
  <si>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</si>
  <si>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</si>
  <si>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</si>
  <si>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</si>
  <si>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</si>
  <si>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</si>
  <si>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</si>
  <si>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</si>
  <si>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</si>
  <si>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</si>
  <si>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</si>
  <si>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</si>
  <si>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</si>
  <si>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</si>
  <si>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</si>
  <si>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</si>
  <si>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</si>
  <si>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</si>
  <si>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</si>
  <si>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</si>
  <si>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</si>
  <si>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</si>
  <si>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</si>
  <si>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</si>
  <si>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</si>
  <si>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</si>
  <si>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</si>
  <si>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</si>
  <si>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</si>
  <si>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</si>
  <si>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</si>
  <si>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</si>
  <si>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</si>
  <si>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</si>
  <si>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</si>
  <si>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</si>
  <si>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</si>
  <si>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</si>
  <si>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</si>
  <si>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</si>
  <si>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</si>
  <si>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</si>
  <si>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</si>
  <si>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</si>
  <si>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</si>
  <si>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</si>
  <si>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</si>
  <si>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</si>
  <si>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</si>
  <si>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</si>
  <si>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</si>
  <si>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</si>
  <si>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</si>
  <si>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</si>
  <si>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</si>
  <si>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</si>
  <si>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</si>
  <si>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</si>
  <si>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</si>
  <si>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</si>
  <si>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</si>
  <si>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</si>
  <si>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</si>
  <si>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</si>
  <si>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</si>
  <si>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</si>
  <si>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</si>
  <si>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</si>
  <si>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</si>
  <si>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</si>
  <si>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</si>
  <si>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</si>
  <si>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</si>
  <si>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</si>
  <si>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</si>
  <si>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</si>
  <si>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</si>
  <si>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</si>
  <si>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</si>
  <si>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</si>
  <si>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</si>
  <si>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</si>
  <si>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</si>
  <si>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</si>
  <si>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</si>
  <si>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</si>
  <si>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</si>
  <si>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</si>
  <si>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</si>
  <si>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</si>
  <si>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</si>
  <si>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</si>
  <si>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</si>
  <si>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</si>
  <si>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</si>
  <si>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</si>
  <si>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</si>
  <si>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</si>
  <si>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</si>
  <si>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</si>
  <si>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</si>
  <si>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</si>
  <si>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</si>
  <si>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</si>
  <si>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</si>
  <si>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</si>
  <si>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</si>
  <si>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</si>
  <si>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</si>
  <si>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</si>
  <si>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</si>
  <si>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</si>
  <si>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</si>
  <si>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</si>
  <si>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</si>
  <si>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</si>
  <si>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</si>
  <si>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</si>
  <si>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</si>
  <si>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</si>
  <si>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</si>
  <si>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</si>
  <si>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</si>
  <si>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</si>
  <si>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</si>
  <si>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</si>
  <si>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</si>
  <si>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</si>
  <si>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</si>
  <si>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</si>
  <si>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</si>
  <si>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</si>
  <si>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</si>
  <si>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</si>
  <si>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</si>
  <si>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</si>
  <si>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</si>
  <si>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</si>
  <si>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</si>
  <si>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</si>
  <si>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</si>
  <si>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</si>
  <si>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</si>
  <si>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</si>
  <si>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</si>
  <si>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</si>
  <si>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</si>
  <si>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</si>
  <si>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</si>
  <si>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</si>
  <si>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</si>
  <si>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</si>
  <si>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</si>
  <si>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</si>
  <si>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</si>
  <si>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</si>
  <si>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</si>
  <si>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</si>
  <si>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</si>
  <si>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</si>
  <si>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</si>
  <si>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</si>
  <si>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</si>
  <si>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</si>
  <si>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</si>
  <si>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</si>
  <si>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</si>
  <si>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</si>
  <si>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</si>
  <si>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</si>
  <si>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</si>
  <si>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</si>
  <si>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</si>
  <si>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</si>
  <si>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</si>
  <si>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</si>
  <si>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</si>
  <si>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</si>
  <si>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</si>
  <si>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</si>
  <si>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</si>
  <si>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</si>
  <si>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</si>
  <si>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</si>
  <si>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</si>
  <si>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</si>
  <si>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</si>
  <si>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</si>
  <si>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</si>
  <si>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</si>
  <si>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</si>
  <si>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</si>
  <si>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</si>
  <si>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</si>
  <si>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</si>
  <si>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</si>
  <si>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</si>
  <si>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</si>
  <si>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</si>
  <si>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</si>
  <si>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</si>
  <si>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</si>
  <si>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</si>
  <si>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</si>
  <si>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</si>
  <si>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</si>
  <si>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</si>
  <si>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</si>
  <si>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</si>
  <si>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</si>
  <si>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</si>
  <si>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</si>
  <si>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</si>
  <si>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</si>
  <si>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</si>
  <si>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</si>
  <si>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</si>
  <si>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</si>
  <si>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</si>
  <si>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</si>
  <si>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</si>
  <si>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</si>
  <si>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</si>
  <si>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</si>
  <si>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</si>
  <si>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</si>
  <si>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</si>
  <si>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</si>
  <si>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</si>
  <si>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</si>
  <si>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</si>
  <si>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</si>
  <si>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</si>
  <si>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</si>
  <si>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</si>
  <si>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</si>
  <si>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</si>
  <si>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</si>
  <si>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</si>
  <si>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</si>
  <si>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</si>
  <si>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</si>
  <si>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</si>
  <si>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</si>
  <si>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</si>
  <si>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</si>
  <si>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</si>
  <si>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</si>
  <si>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</si>
  <si>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</si>
  <si>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</si>
  <si>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</si>
  <si>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</si>
  <si>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</si>
  <si>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</si>
  <si>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</si>
  <si>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</si>
  <si>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</si>
  <si>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</si>
  <si>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</si>
  <si>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</si>
  <si>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</si>
  <si>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</si>
  <si>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</si>
  <si>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</si>
  <si>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</si>
  <si>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</si>
  <si>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</si>
  <si>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</si>
  <si>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</si>
  <si>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</si>
  <si>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</si>
  <si>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</si>
  <si>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</si>
  <si>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</si>
  <si>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</si>
  <si>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</si>
  <si>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</si>
  <si>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</si>
  <si>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</si>
  <si>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</si>
  <si>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</si>
  <si>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</si>
  <si>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</si>
  <si>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</si>
  <si>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</si>
  <si>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</si>
  <si>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</si>
  <si>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</si>
  <si>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</si>
  <si>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</si>
  <si>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</si>
  <si>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</si>
  <si>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</si>
  <si>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</si>
  <si>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</si>
  <si>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</si>
  <si>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</si>
  <si>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</si>
  <si>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</si>
  <si>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</si>
  <si>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</si>
  <si>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</si>
  <si>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</si>
  <si>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</si>
  <si>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</si>
  <si>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</si>
  <si>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</si>
  <si>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</si>
  <si>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</si>
  <si>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</si>
  <si>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</si>
  <si>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</si>
  <si>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</si>
  <si>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</si>
  <si>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</si>
  <si>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</si>
  <si>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</si>
  <si>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</si>
  <si>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</si>
  <si>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</si>
  <si>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</si>
  <si>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</si>
  <si>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</si>
  <si>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</si>
  <si>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</si>
  <si>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</si>
  <si>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</si>
  <si>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</si>
  <si>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</si>
  <si>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</si>
  <si>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</si>
  <si>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</si>
  <si>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</si>
  <si>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</si>
  <si>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</si>
  <si>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</si>
  <si>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</si>
  <si>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</si>
  <si>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</si>
  <si>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</si>
  <si>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</si>
  <si>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</si>
  <si>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</si>
  <si>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</si>
  <si>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</si>
  <si>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</si>
  <si>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</si>
  <si>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</si>
  <si>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</si>
  <si>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</si>
  <si>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</si>
  <si>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</si>
  <si>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</si>
  <si>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</si>
  <si>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</si>
  <si>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</si>
  <si>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</si>
  <si>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</si>
  <si>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</si>
  <si>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</si>
  <si>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</si>
  <si>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</si>
  <si>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</si>
  <si>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</si>
  <si>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</si>
  <si>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</si>
  <si>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</si>
  <si>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</si>
  <si>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</si>
  <si>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</si>
  <si>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</si>
  <si>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</si>
  <si>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</si>
  <si>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</si>
  <si>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</si>
  <si>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</si>
  <si>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</si>
  <si>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</si>
  <si>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</si>
  <si>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</si>
  <si>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</si>
  <si>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</si>
  <si>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</si>
  <si>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</si>
  <si>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</si>
  <si>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</si>
  <si>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</si>
  <si>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</si>
  <si>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</si>
  <si>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</si>
  <si>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</si>
  <si>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</si>
  <si>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</si>
  <si>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</si>
  <si>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</si>
  <si>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</si>
  <si>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</si>
  <si>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</si>
  <si>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</si>
  <si>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</si>
  <si>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</si>
  <si>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</si>
  <si>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</si>
  <si>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</si>
  <si>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</si>
  <si>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</si>
  <si>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</si>
  <si>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</si>
  <si>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</si>
  <si>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</si>
  <si>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</si>
  <si>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</si>
  <si>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</si>
  <si>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</si>
  <si>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</si>
  <si>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</si>
  <si>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</si>
  <si>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</si>
  <si>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</si>
  <si>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</si>
  <si>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</si>
  <si>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</si>
  <si>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</si>
  <si>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</si>
  <si>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</si>
  <si>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</si>
  <si>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</si>
  <si>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</si>
  <si>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</si>
  <si>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</si>
  <si>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</si>
  <si>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</si>
  <si>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</si>
  <si>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</si>
  <si>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</si>
  <si>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</si>
  <si>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</si>
  <si>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</si>
  <si>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</si>
  <si>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</si>
  <si>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</si>
  <si>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</si>
  <si>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</si>
  <si>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</si>
  <si>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</si>
  <si>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</si>
  <si>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</si>
  <si>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</si>
  <si>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</si>
  <si>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</si>
  <si>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</si>
  <si>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</si>
  <si>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</si>
  <si>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</si>
  <si>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</si>
  <si>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</si>
  <si>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</si>
  <si>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</si>
  <si>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</si>
  <si>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</si>
  <si>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</si>
  <si>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</si>
  <si>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</si>
  <si>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</si>
  <si>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</si>
  <si>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</si>
  <si>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</si>
  <si>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</si>
  <si>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</si>
  <si>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</si>
  <si>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</si>
  <si>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</si>
  <si>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</si>
  <si>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</si>
  <si>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</si>
  <si>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</si>
  <si>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</si>
  <si>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</si>
  <si>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</si>
  <si>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</si>
  <si>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</si>
  <si>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</si>
  <si>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</si>
  <si>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</si>
  <si>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</si>
  <si>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</si>
  <si>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</si>
  <si>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</si>
  <si>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</si>
  <si>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</si>
  <si>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</si>
  <si>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</si>
  <si>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</si>
  <si>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</si>
  <si>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</si>
  <si>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</si>
  <si>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</si>
  <si>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</si>
  <si>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</si>
  <si>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</si>
  <si>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</si>
  <si>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</si>
  <si>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</si>
  <si>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</si>
  <si>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</si>
  <si>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</si>
  <si>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</si>
  <si>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</si>
  <si>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</si>
  <si>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</si>
  <si>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</si>
  <si>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</si>
  <si>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</si>
  <si>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</si>
  <si>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</si>
  <si>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</si>
  <si>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</si>
  <si>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</si>
  <si>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</si>
  <si>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</si>
  <si>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</si>
  <si>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</si>
  <si>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</si>
  <si>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</si>
  <si>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</si>
  <si>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</si>
  <si>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</si>
  <si>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</si>
  <si>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</si>
  <si>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</si>
  <si>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</si>
  <si>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</si>
  <si>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</si>
  <si>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</si>
  <si>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</si>
  <si>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</si>
  <si>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</si>
  <si>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</si>
  <si>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</si>
  <si>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</si>
  <si>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</si>
  <si>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</si>
  <si>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</si>
  <si>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</si>
  <si>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</si>
  <si>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</si>
  <si>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</si>
  <si>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</si>
  <si>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</si>
  <si>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</si>
  <si>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</si>
  <si>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</si>
  <si>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</si>
  <si>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</si>
  <si>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</si>
  <si>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</si>
  <si>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</si>
  <si>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</si>
  <si>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</si>
  <si>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</si>
  <si>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</si>
  <si>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</si>
  <si>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</si>
  <si>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</si>
  <si>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</si>
  <si>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</si>
  <si>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</si>
  <si>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</si>
  <si>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</si>
  <si>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</si>
  <si>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</si>
  <si>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</si>
  <si>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</si>
  <si>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</si>
  <si>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</si>
  <si>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</si>
  <si>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</si>
  <si>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</si>
  <si>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</si>
  <si>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</si>
  <si>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</si>
  <si>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</si>
  <si>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</si>
  <si>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</si>
  <si>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</si>
  <si>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</si>
  <si>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</si>
  <si>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</si>
  <si>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</si>
  <si>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</si>
  <si>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</si>
  <si>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</si>
  <si>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</si>
  <si>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</si>
  <si>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</si>
  <si>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</si>
  <si>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</si>
  <si>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</si>
  <si>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</si>
  <si>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</si>
  <si>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</si>
  <si>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</si>
  <si>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</si>
  <si>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</si>
  <si>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</si>
  <si>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</si>
  <si>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</si>
  <si>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</si>
  <si>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</si>
  <si>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</si>
  <si>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</si>
  <si>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</si>
  <si>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</si>
  <si>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</si>
  <si>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</si>
  <si>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</si>
  <si>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</si>
  <si>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</si>
  <si>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</si>
  <si>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</si>
  <si>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</si>
  <si>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</si>
  <si>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</si>
  <si>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</si>
  <si>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</si>
  <si>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</si>
  <si>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</si>
  <si>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</si>
  <si>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</si>
  <si>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</si>
  <si>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</si>
  <si>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</si>
  <si>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</si>
  <si>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</si>
  <si>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</si>
  <si>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</si>
  <si>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</si>
  <si>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</si>
  <si>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</si>
  <si>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</si>
  <si>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</si>
  <si>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</si>
  <si>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</si>
  <si>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</si>
  <si>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</si>
  <si>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</si>
  <si>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</si>
  <si>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</si>
  <si>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</si>
  <si>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</si>
  <si>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</si>
  <si>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</si>
  <si>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</si>
  <si>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</si>
  <si>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</si>
  <si>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</si>
  <si>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</si>
  <si>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</si>
  <si>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</si>
  <si>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</si>
  <si>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</si>
  <si>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</si>
  <si>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</si>
  <si>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</si>
  <si>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</si>
  <si>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</si>
  <si>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</si>
  <si>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</si>
  <si>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</si>
  <si>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</si>
  <si>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</si>
  <si>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</si>
  <si>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</si>
  <si>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</si>
  <si>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</si>
  <si>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</si>
  <si>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</si>
  <si>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</si>
  <si>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</si>
  <si>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</si>
  <si>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</si>
  <si>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</si>
  <si>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</si>
  <si>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</si>
  <si>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</si>
  <si>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</si>
  <si>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</si>
  <si>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</si>
  <si>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</si>
  <si>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</si>
  <si>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</si>
  <si>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</si>
  <si>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</si>
  <si>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</si>
  <si>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</si>
  <si>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</si>
  <si>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</si>
  <si>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</si>
  <si>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</si>
  <si>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</si>
  <si>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</si>
  <si>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</si>
  <si>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</si>
  <si>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</si>
  <si>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</si>
  <si>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</si>
  <si>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</si>
  <si>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</si>
  <si>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</si>
  <si>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</si>
  <si>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</si>
  <si>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</si>
  <si>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</si>
  <si>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</si>
  <si>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</si>
  <si>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</si>
  <si>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</si>
  <si>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</si>
  <si>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</si>
  <si>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</si>
  <si>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</si>
  <si>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</si>
  <si>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</si>
  <si>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</si>
  <si>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</si>
  <si>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</si>
  <si>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</si>
  <si>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</si>
  <si>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</si>
  <si>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</si>
  <si>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</si>
  <si>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</si>
  <si>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</si>
  <si>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</si>
  <si>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</si>
  <si>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</si>
  <si>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</si>
  <si>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</si>
  <si>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</si>
  <si>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</si>
  <si>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</si>
  <si>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</si>
  <si>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</si>
  <si>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</si>
  <si>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</si>
  <si>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</si>
  <si>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</si>
  <si>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</si>
  <si>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</si>
  <si>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</si>
  <si>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</si>
  <si>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</si>
  <si>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</si>
  <si>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</si>
  <si>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</si>
  <si>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</si>
  <si>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</si>
  <si>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</si>
  <si>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</si>
  <si>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</si>
  <si>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</si>
  <si>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</si>
  <si>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</si>
  <si>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</si>
  <si>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</si>
  <si>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</si>
  <si>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</si>
  <si>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</si>
  <si>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</si>
  <si>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</si>
  <si>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</si>
  <si>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</si>
  <si>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</si>
  <si>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</si>
  <si>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</si>
  <si>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</si>
  <si>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</si>
  <si>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</si>
  <si>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</si>
  <si>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</si>
  <si>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</si>
  <si>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</si>
  <si>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</si>
  <si>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</si>
  <si>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</si>
  <si>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</si>
  <si>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</si>
  <si>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</si>
  <si>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</si>
  <si>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</si>
  <si>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</si>
  <si>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</si>
  <si>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</si>
  <si>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</si>
  <si>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</si>
  <si>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</si>
  <si>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</si>
  <si>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</si>
  <si>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</si>
  <si>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</si>
  <si>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</si>
  <si>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</si>
  <si>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</si>
  <si>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</si>
  <si>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</si>
  <si>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</si>
  <si>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</si>
  <si>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</si>
  <si>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</si>
  <si>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</si>
  <si>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</si>
  <si>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</si>
  <si>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</si>
  <si>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</si>
  <si>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</si>
  <si>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</si>
  <si>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</si>
  <si>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</si>
  <si>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</si>
  <si>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</si>
  <si>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</si>
  <si>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</si>
  <si>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</si>
  <si>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</si>
  <si>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</si>
  <si>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</si>
  <si>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</si>
  <si>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</si>
  <si>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</si>
  <si>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</si>
  <si>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</si>
  <si>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</si>
  <si>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</si>
  <si>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</si>
  <si>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</si>
  <si>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</si>
  <si>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</si>
  <si>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</si>
  <si>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</si>
  <si>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</si>
  <si>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</si>
  <si>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</si>
  <si>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</si>
  <si>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</si>
  <si>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</si>
  <si>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</si>
  <si>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</si>
  <si>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</si>
  <si>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</si>
  <si>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</si>
  <si>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</si>
  <si>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</si>
  <si>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</si>
  <si>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</si>
  <si>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</si>
  <si>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</si>
  <si>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</si>
  <si>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</si>
  <si>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</si>
  <si>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</si>
  <si>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</si>
  <si>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</si>
  <si>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</si>
  <si>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</si>
  <si>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</si>
  <si>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</si>
  <si>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</si>
  <si>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</si>
  <si>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</si>
  <si>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</si>
  <si>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</si>
  <si>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</si>
  <si>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</si>
  <si>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</si>
  <si>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</si>
  <si>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</si>
  <si>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</si>
  <si>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</si>
  <si>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</si>
  <si>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</si>
  <si>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</si>
  <si>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</si>
  <si>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</si>
  <si>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</si>
  <si>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</si>
  <si>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</si>
  <si>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</si>
  <si>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</si>
  <si>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</si>
  <si>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</si>
  <si>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</si>
  <si>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</si>
  <si>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</si>
  <si>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</si>
  <si>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</si>
  <si>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</si>
  <si>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</si>
  <si>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</si>
  <si>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</si>
  <si>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</si>
  <si>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</si>
  <si>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</si>
  <si>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</si>
  <si>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</si>
  <si>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</si>
  <si>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</si>
  <si>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</si>
  <si>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</si>
  <si>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</si>
  <si>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</si>
  <si>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</si>
  <si>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</si>
  <si>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</si>
  <si>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</si>
  <si>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</si>
  <si>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</si>
  <si>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</si>
  <si>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</si>
  <si>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</si>
  <si>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</si>
  <si>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</si>
  <si>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</si>
  <si>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</si>
  <si>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</si>
  <si>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</si>
  <si>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</si>
  <si>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</si>
  <si>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</si>
  <si>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</si>
  <si>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</si>
  <si>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</si>
  <si>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</si>
  <si>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</si>
  <si>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</si>
  <si>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</si>
  <si>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</si>
  <si>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</si>
  <si>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</si>
  <si>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</si>
  <si>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</si>
  <si>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</si>
  <si>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</si>
  <si>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</si>
  <si>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</si>
  <si>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</si>
  <si>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</si>
  <si>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</si>
  <si>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</si>
  <si>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</si>
  <si>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</si>
  <si>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</si>
  <si>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</si>
  <si>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</si>
  <si>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</si>
  <si>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</si>
  <si>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</si>
  <si>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</si>
  <si>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</si>
  <si>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</si>
  <si>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</si>
  <si>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</si>
  <si>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</si>
  <si>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</si>
  <si>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</si>
  <si>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</si>
  <si>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</si>
  <si>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</si>
  <si>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</si>
  <si>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</si>
  <si>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</si>
  <si>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</si>
  <si>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</si>
  <si>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</si>
  <si>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</si>
  <si>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</si>
  <si>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</si>
  <si>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</si>
  <si>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</si>
  <si>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</si>
  <si>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</si>
  <si>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</si>
  <si>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</si>
  <si>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</si>
  <si>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</si>
  <si>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</si>
  <si>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</si>
  <si>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</si>
  <si>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</si>
  <si>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</si>
  <si>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</si>
  <si>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</si>
  <si>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</si>
  <si>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</si>
  <si>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</si>
  <si>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</si>
  <si>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</si>
  <si>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</si>
  <si>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</si>
  <si>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</si>
  <si>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</si>
  <si>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</si>
  <si>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</si>
  <si>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</si>
  <si>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</si>
  <si>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</si>
  <si>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</si>
  <si>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</si>
  <si>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</si>
  <si>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</si>
  <si>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</si>
  <si>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</si>
  <si>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</si>
  <si>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</si>
  <si>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</si>
  <si>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</si>
  <si>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</si>
  <si>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</si>
  <si>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</si>
  <si>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</si>
  <si>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</si>
  <si>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</si>
  <si>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</si>
  <si>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</si>
  <si>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</si>
  <si>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</si>
  <si>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</si>
  <si>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</si>
  <si>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</si>
  <si>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</si>
  <si>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</si>
  <si>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</si>
  <si>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</si>
  <si>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</si>
  <si>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</si>
  <si>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</si>
  <si>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</si>
  <si>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</si>
  <si>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</si>
  <si>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</si>
  <si>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</si>
  <si>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</si>
  <si>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</si>
  <si>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</si>
  <si>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</si>
  <si>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</si>
  <si>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</si>
  <si>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</si>
  <si>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</si>
  <si>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</si>
  <si>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</si>
  <si>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</si>
  <si>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</si>
  <si>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</si>
  <si>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</si>
  <si>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</si>
  <si>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</si>
  <si>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</si>
  <si>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</si>
  <si>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</si>
  <si>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</si>
  <si>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</si>
  <si>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</si>
  <si>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</si>
  <si>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</si>
  <si>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</si>
  <si>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</si>
  <si>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</si>
  <si>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</si>
  <si>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</si>
  <si>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</si>
  <si>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</si>
  <si>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</si>
  <si>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</si>
  <si>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</si>
  <si>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</si>
  <si>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</si>
  <si>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</si>
  <si>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</si>
  <si>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</si>
  <si>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</si>
  <si>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</si>
  <si>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</si>
  <si>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</si>
  <si>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</si>
  <si>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</si>
  <si>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</si>
  <si>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</si>
  <si>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</si>
  <si>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</si>
  <si>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</si>
  <si>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</si>
  <si>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</si>
  <si>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</si>
  <si>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</si>
  <si>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</si>
  <si>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</si>
  <si>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</si>
  <si>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</si>
  <si>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</si>
  <si>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</si>
  <si>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</si>
  <si>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</si>
  <si>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</si>
  <si>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</si>
  <si>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</si>
  <si>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</si>
  <si>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</si>
  <si>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</si>
  <si>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</si>
  <si>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</si>
  <si>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</si>
  <si>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</si>
  <si>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</si>
  <si>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</si>
  <si>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</si>
  <si>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</si>
  <si>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</si>
  <si>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</si>
  <si>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</si>
  <si>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</si>
  <si>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</si>
  <si>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</si>
  <si>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</si>
  <si>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</si>
  <si>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</si>
  <si>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</si>
  <si>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</si>
  <si>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</si>
  <si>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</si>
  <si>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</si>
  <si>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</si>
  <si>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</si>
  <si>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</si>
  <si>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</si>
  <si>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</si>
  <si>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</si>
  <si>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</si>
  <si>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</si>
  <si>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</si>
  <si>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</si>
  <si>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</si>
  <si>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</si>
  <si>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</si>
  <si>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</si>
  <si>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</si>
  <si>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</si>
  <si>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</si>
  <si>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</si>
  <si>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</si>
  <si>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</si>
  <si>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</si>
  <si>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</si>
  <si>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</si>
  <si>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</si>
  <si>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</si>
  <si>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</si>
  <si>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</si>
  <si>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</si>
  <si>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</si>
  <si>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</si>
  <si>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</si>
  <si>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</si>
  <si>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</si>
  <si>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</si>
  <si>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</si>
  <si>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</si>
  <si>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</si>
  <si>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</si>
  <si>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</si>
  <si>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</si>
  <si>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</si>
  <si>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</si>
  <si>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</si>
  <si>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</si>
  <si>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</si>
  <si>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</si>
  <si>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</si>
  <si>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</si>
  <si>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</si>
  <si>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</si>
  <si>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</si>
  <si>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</si>
  <si>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</si>
  <si>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</si>
  <si>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</si>
  <si>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</si>
  <si>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</si>
  <si>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</si>
  <si>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</si>
  <si>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</si>
  <si>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</si>
  <si>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</si>
  <si>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</si>
  <si>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</si>
  <si>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</si>
  <si>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</si>
  <si>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</si>
  <si>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</si>
  <si>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</si>
  <si>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</si>
  <si>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</si>
  <si>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</si>
  <si>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</si>
  <si>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</si>
  <si>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</si>
  <si>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</si>
  <si>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</si>
  <si>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</si>
  <si>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</si>
  <si>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</si>
  <si>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</si>
  <si>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</si>
  <si>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</si>
  <si>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</si>
  <si>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</si>
  <si>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</si>
  <si>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</si>
  <si>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</si>
  <si>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</si>
  <si>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</si>
  <si>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</si>
  <si>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</si>
  <si>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</si>
  <si>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</si>
  <si>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</si>
  <si>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</si>
  <si>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</si>
  <si>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</si>
  <si>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</si>
  <si>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</si>
  <si>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</si>
  <si>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</si>
  <si>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</si>
  <si>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</si>
  <si>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</si>
  <si>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</si>
  <si>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</si>
  <si>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</si>
  <si>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</si>
  <si>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</si>
  <si>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</si>
  <si>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</si>
  <si>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</si>
  <si>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</si>
  <si>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</si>
  <si>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</si>
  <si>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</si>
  <si>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</si>
  <si>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</si>
  <si>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</si>
  <si>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</si>
  <si>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</si>
  <si>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</si>
  <si>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</si>
  <si>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</si>
  <si>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</si>
  <si>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</si>
  <si>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</si>
  <si>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</si>
  <si>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</si>
  <si>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</si>
  <si>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</si>
  <si>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</si>
  <si>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</si>
  <si>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</si>
  <si>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</si>
  <si>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</si>
  <si>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</si>
  <si>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</si>
  <si>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</si>
  <si>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</si>
  <si>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</si>
  <si>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</si>
  <si>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</si>
  <si>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</si>
  <si>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</si>
  <si>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</si>
  <si>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</si>
  <si>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</si>
  <si>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</si>
  <si>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</si>
  <si>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</si>
  <si>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</si>
  <si>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</si>
  <si>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</si>
  <si>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</si>
  <si>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</si>
  <si>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</si>
  <si>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</si>
  <si>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</si>
  <si>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</si>
  <si>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</si>
  <si>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</si>
  <si>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</si>
  <si>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</si>
  <si>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</si>
  <si>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</si>
  <si>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</si>
  <si>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</si>
  <si>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</si>
  <si>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</si>
  <si>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</si>
  <si>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</si>
  <si>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</si>
  <si>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</si>
  <si>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</si>
  <si>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</si>
  <si>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</si>
  <si>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</si>
  <si>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</si>
  <si>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</si>
  <si>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</si>
  <si>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</si>
  <si>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</si>
  <si>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</si>
  <si>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</si>
  <si>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</si>
  <si>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</si>
  <si>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</si>
  <si>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</si>
  <si>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</si>
  <si>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</si>
  <si>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</si>
  <si>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</si>
  <si>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</si>
  <si>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</si>
  <si>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</si>
  <si>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</si>
  <si>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</si>
  <si>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</si>
  <si>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</si>
  <si>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</si>
  <si>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</si>
  <si>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</si>
  <si>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</si>
  <si>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</si>
  <si>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</si>
  <si>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</si>
  <si>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</si>
  <si>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</si>
  <si>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</si>
  <si>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</si>
  <si>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</si>
  <si>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</si>
  <si>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</si>
  <si>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</si>
  <si>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</si>
  <si>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</si>
  <si>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</si>
  <si>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</si>
  <si>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</si>
  <si>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</si>
  <si>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</si>
  <si>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</si>
  <si>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</si>
  <si>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</si>
  <si>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</si>
  <si>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</si>
  <si>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</si>
  <si>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</si>
  <si>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</si>
  <si>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</si>
  <si>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</si>
  <si>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</si>
  <si>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</si>
  <si>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</si>
  <si>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</si>
  <si>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</si>
  <si>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</si>
  <si>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</si>
  <si>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</si>
  <si>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</si>
  <si>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</si>
  <si>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</si>
  <si>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</si>
  <si>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</si>
  <si>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</si>
  <si>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</si>
  <si>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</si>
  <si>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</si>
  <si>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</si>
  <si>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</si>
  <si>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</si>
  <si>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</si>
  <si>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</si>
  <si>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</si>
  <si>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</si>
  <si>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</si>
  <si>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</si>
  <si>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</si>
  <si>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</si>
  <si>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</si>
  <si>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</si>
  <si>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</si>
  <si>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</si>
  <si>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</si>
  <si>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</si>
  <si>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</si>
  <si>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</si>
  <si>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</si>
  <si>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</si>
  <si>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</si>
  <si>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</si>
  <si>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</si>
  <si>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</si>
  <si>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</si>
  <si>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</si>
  <si>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</si>
  <si>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</si>
  <si>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</si>
  <si>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</si>
  <si>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</si>
  <si>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</si>
  <si>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</si>
  <si>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</si>
  <si>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</si>
  <si>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</si>
  <si>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</si>
  <si>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</si>
  <si>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</si>
  <si>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</si>
  <si>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</si>
  <si>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</si>
  <si>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</si>
  <si>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</si>
  <si>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</si>
  <si>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</si>
  <si>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</si>
  <si>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</si>
  <si>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</si>
  <si>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</si>
  <si>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</si>
  <si>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</si>
  <si>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</si>
  <si>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</si>
  <si>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</si>
  <si>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</si>
  <si>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</si>
  <si>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</si>
  <si>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</si>
  <si>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</si>
  <si>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</si>
  <si>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</si>
  <si>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</si>
  <si>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</si>
  <si>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</si>
  <si>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</si>
  <si>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</si>
  <si>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</si>
  <si>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</si>
  <si>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</si>
  <si>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</si>
  <si>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</si>
  <si>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</si>
  <si>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</si>
  <si>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</si>
  <si>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</si>
  <si>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</si>
  <si>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</si>
  <si>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</si>
  <si>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</si>
  <si>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</si>
  <si>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</si>
  <si>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</si>
  <si>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</si>
  <si>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</si>
  <si>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</si>
  <si>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</si>
  <si>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</si>
  <si>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</si>
  <si>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</si>
  <si>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</si>
  <si>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</si>
  <si>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</si>
  <si>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</si>
  <si>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</si>
  <si>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</si>
  <si>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</si>
  <si>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</si>
  <si>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</si>
  <si>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</si>
  <si>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</si>
  <si>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</si>
  <si>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</si>
  <si>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</si>
  <si>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</si>
  <si>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</si>
  <si>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</si>
  <si>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</si>
  <si>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</si>
  <si>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</si>
  <si>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</si>
  <si>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</si>
  <si>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</si>
  <si>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</si>
  <si>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</si>
  <si>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</si>
  <si>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</si>
  <si>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</si>
  <si>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</si>
  <si>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</si>
  <si>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</si>
  <si>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</si>
  <si>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</si>
  <si>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</si>
  <si>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</si>
  <si>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</si>
  <si>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</si>
  <si>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</si>
  <si>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</si>
  <si>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</si>
  <si>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</si>
  <si>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</si>
  <si>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</si>
  <si>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</si>
  <si>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</si>
  <si>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</si>
  <si>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</si>
  <si>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</si>
  <si>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</si>
  <si>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</si>
  <si>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</si>
  <si>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</si>
  <si>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</si>
  <si>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</si>
  <si>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</si>
  <si>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</si>
  <si>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</si>
  <si>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</si>
  <si>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</si>
  <si>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</si>
  <si>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</si>
  <si>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</si>
  <si>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</si>
  <si>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</si>
  <si>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</si>
  <si>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</si>
  <si>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</si>
  <si>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</si>
  <si>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</si>
  <si>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</si>
  <si>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</si>
  <si>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</si>
  <si>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</si>
  <si>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</si>
  <si>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</si>
  <si>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</si>
  <si>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</si>
  <si>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</si>
  <si>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</si>
  <si>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</si>
  <si>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</si>
  <si>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</si>
  <si>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</si>
  <si>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</si>
  <si>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</si>
  <si>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</si>
  <si>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</si>
  <si>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</si>
  <si>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</si>
  <si>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</si>
  <si>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</si>
  <si>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</si>
  <si>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</si>
  <si>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</si>
  <si>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</si>
  <si>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</si>
  <si>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</si>
  <si>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</si>
  <si>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</si>
  <si>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</si>
  <si>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</si>
  <si>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</si>
  <si>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</si>
  <si>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</si>
  <si>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</si>
  <si>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</si>
  <si>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</si>
  <si>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</si>
  <si>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</si>
  <si>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</si>
  <si>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</si>
  <si>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</si>
  <si>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</si>
  <si>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</si>
  <si>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</si>
  <si>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</si>
  <si>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</si>
  <si>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</si>
  <si>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</si>
  <si>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</si>
  <si>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</si>
  <si>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</si>
  <si>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</si>
  <si>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</si>
  <si>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</si>
  <si>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</si>
  <si>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</si>
  <si>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</si>
  <si>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</si>
  <si>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</si>
  <si>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</si>
  <si>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</si>
  <si>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</si>
  <si>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</si>
  <si>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</si>
  <si>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</si>
  <si>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</si>
  <si>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</si>
  <si>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</si>
  <si>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</si>
  <si>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</si>
  <si>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</si>
  <si>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</si>
  <si>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</si>
  <si>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</si>
  <si>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</si>
  <si>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</si>
  <si>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</si>
  <si>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</si>
  <si>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</si>
  <si>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</si>
  <si>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</si>
  <si>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</si>
  <si>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</si>
  <si>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</si>
  <si>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</si>
  <si>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</si>
  <si>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</si>
  <si>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</si>
  <si>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</si>
  <si>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</si>
  <si>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</si>
  <si>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</si>
  <si>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</si>
  <si>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</si>
  <si>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</si>
  <si>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</si>
  <si>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</si>
  <si>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</si>
  <si>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</si>
  <si>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</si>
  <si>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</si>
  <si>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</si>
  <si>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</si>
  <si>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</si>
  <si>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</si>
  <si>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</si>
  <si>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</si>
  <si>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</si>
  <si>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</si>
  <si>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</si>
  <si>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</si>
  <si>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</si>
  <si>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</si>
  <si>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</si>
  <si>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</si>
  <si>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</si>
  <si>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</si>
  <si>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</si>
  <si>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</si>
  <si>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</si>
  <si>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</si>
  <si>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</si>
  <si>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</si>
  <si>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</si>
  <si>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</si>
  <si>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</si>
  <si>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</si>
  <si>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</si>
  <si>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</si>
  <si>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</si>
  <si>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</si>
  <si>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</si>
  <si>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</si>
  <si>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</si>
  <si>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</si>
  <si>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</si>
  <si>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</si>
  <si>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</si>
  <si>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</si>
  <si>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</si>
  <si>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</si>
  <si>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</si>
  <si>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</si>
  <si>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</si>
  <si>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</si>
  <si>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</si>
  <si>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</si>
  <si>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</si>
  <si>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</si>
  <si>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</si>
  <si>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</si>
  <si>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</si>
  <si>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</si>
  <si>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</si>
  <si>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</si>
  <si>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</si>
  <si>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</si>
  <si>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</si>
  <si>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</si>
  <si>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</si>
  <si>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</si>
  <si>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</si>
  <si>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</si>
  <si>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</si>
  <si>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</si>
  <si>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</si>
  <si>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</si>
  <si>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</si>
  <si>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</si>
  <si>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</si>
  <si>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</si>
  <si>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</si>
  <si>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</si>
  <si>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</si>
  <si>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</si>
  <si>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</si>
  <si>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</si>
  <si>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</si>
  <si>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</si>
  <si>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</si>
  <si>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</si>
  <si>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</si>
  <si>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</si>
  <si>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</si>
  <si>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</si>
  <si>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</si>
  <si>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</si>
  <si>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</si>
  <si>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</si>
  <si>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</si>
  <si>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</si>
  <si>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</si>
  <si>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</si>
  <si>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</si>
  <si>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</si>
  <si>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</si>
  <si>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</si>
  <si>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</si>
  <si>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</si>
  <si>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</si>
  <si>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</si>
  <si>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</si>
  <si>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</si>
  <si>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</si>
  <si>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</si>
  <si>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</si>
  <si>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</si>
  <si>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</si>
  <si>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</si>
  <si>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</si>
  <si>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</si>
  <si>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</si>
  <si>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</si>
  <si>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</si>
  <si>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</si>
  <si>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</si>
  <si>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</si>
  <si>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</si>
  <si>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</si>
  <si>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</si>
  <si>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</si>
  <si>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</si>
  <si>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</si>
  <si>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</si>
  <si>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</si>
  <si>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</si>
  <si>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</si>
  <si>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</si>
  <si>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</si>
  <si>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</si>
  <si>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</si>
  <si>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</si>
  <si>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</si>
  <si>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</si>
  <si>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</si>
  <si>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</si>
  <si>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</si>
  <si>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</si>
  <si>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</si>
  <si>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</si>
  <si>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</si>
  <si>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</si>
  <si>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</si>
  <si>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</si>
  <si>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</si>
  <si>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</si>
  <si>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</si>
  <si>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</si>
  <si>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</si>
  <si>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</si>
  <si>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</si>
  <si>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</si>
  <si>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</si>
  <si>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</si>
  <si>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</si>
  <si>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</si>
  <si>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</si>
  <si>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</si>
  <si>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</si>
  <si>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</si>
  <si>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</si>
  <si>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</si>
  <si>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</si>
  <si>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</si>
  <si>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</si>
  <si>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</si>
  <si>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</si>
  <si>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</si>
  <si>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</si>
  <si>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</si>
  <si>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</si>
  <si>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</si>
  <si>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</si>
  <si>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</si>
  <si>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</si>
  <si>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</si>
  <si>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</si>
  <si>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</si>
  <si>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</si>
  <si>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</si>
  <si>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</si>
  <si>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</si>
  <si>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</si>
  <si>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</si>
  <si>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</si>
  <si>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</si>
  <si>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</si>
  <si>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</si>
  <si>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</si>
  <si>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</si>
  <si>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</si>
  <si>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</si>
  <si>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</si>
  <si>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</si>
  <si>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</si>
  <si>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</si>
  <si>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</si>
  <si>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</si>
  <si>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</si>
  <si>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</si>
  <si>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</si>
  <si>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</si>
  <si>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</si>
  <si>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</si>
  <si>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</si>
  <si>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</si>
  <si>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</si>
  <si>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</si>
  <si>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</si>
  <si>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</si>
  <si>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</si>
  <si>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</si>
  <si>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</si>
  <si>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</si>
  <si>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</si>
  <si>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</si>
  <si>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</si>
  <si>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</si>
  <si>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</si>
  <si>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</si>
  <si>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</si>
  <si>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</si>
  <si>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</si>
  <si>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</si>
  <si>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</si>
  <si>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</si>
  <si>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</si>
  <si>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</si>
  <si>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</si>
  <si>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</si>
  <si>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</si>
  <si>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</si>
  <si>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</si>
  <si>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</si>
  <si>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</si>
  <si>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</si>
  <si>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</si>
  <si>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</si>
  <si>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</si>
  <si>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</si>
  <si>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</si>
  <si>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</si>
  <si>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</si>
  <si>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</si>
  <si>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</si>
  <si>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</si>
  <si>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</si>
  <si>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</si>
  <si>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</si>
  <si>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</si>
  <si>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</si>
  <si>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</si>
  <si>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</si>
  <si>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</si>
  <si>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</si>
  <si>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</si>
  <si>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</si>
  <si>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</si>
  <si>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</si>
  <si>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</si>
  <si>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</si>
  <si>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</si>
  <si>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</si>
  <si>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</si>
  <si>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</si>
  <si>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</si>
  <si>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</si>
  <si>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</si>
  <si>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</si>
  <si>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</si>
  <si>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</si>
  <si>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</si>
  <si>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</si>
  <si>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</si>
  <si>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</si>
  <si>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</si>
  <si>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</si>
  <si>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</si>
  <si>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</si>
  <si>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</si>
  <si>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</si>
  <si>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</si>
  <si>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</si>
  <si>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</si>
  <si>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</si>
  <si>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</si>
  <si>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</si>
  <si>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</si>
  <si>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</si>
  <si>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</si>
  <si>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</si>
  <si>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</si>
  <si>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</si>
  <si>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</si>
  <si>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</si>
  <si>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</si>
  <si>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</si>
  <si>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</si>
  <si>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</si>
  <si>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</si>
  <si>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</si>
  <si>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</si>
  <si>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</si>
  <si>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</si>
  <si>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</si>
  <si>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</si>
  <si>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</si>
  <si>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</si>
  <si>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</si>
  <si>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</si>
  <si>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</si>
  <si>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</si>
  <si>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</si>
  <si>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</si>
  <si>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</si>
  <si>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</si>
  <si>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</si>
  <si>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</si>
  <si>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</si>
  <si>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</si>
  <si>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</si>
  <si>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</si>
  <si>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</si>
  <si>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</si>
  <si>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</si>
  <si>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</si>
  <si>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</si>
  <si>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</si>
  <si>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</si>
  <si>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</si>
  <si>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</si>
  <si>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</si>
  <si>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</si>
  <si>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</si>
  <si>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</si>
  <si>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</si>
  <si>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</si>
  <si>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</si>
  <si>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</si>
  <si>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</si>
  <si>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</si>
  <si>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</si>
  <si>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</si>
  <si>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</si>
  <si>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</si>
  <si>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</si>
  <si>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</si>
  <si>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</si>
  <si>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</si>
  <si>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</si>
  <si>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</si>
  <si>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</si>
  <si>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</si>
  <si>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</si>
  <si>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</si>
  <si>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</si>
  <si>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</si>
  <si>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</si>
  <si>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</si>
  <si>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</si>
  <si>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</si>
  <si>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</si>
  <si>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</si>
  <si>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</si>
  <si>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</si>
  <si>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</si>
  <si>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</si>
  <si>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</si>
  <si>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</si>
  <si>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</si>
  <si>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</si>
  <si>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</si>
  <si>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</si>
  <si>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</si>
  <si>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</si>
  <si>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</si>
  <si>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</si>
  <si>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</si>
  <si>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</si>
  <si>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</si>
  <si>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</si>
  <si>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</si>
  <si>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</si>
  <si>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</si>
  <si>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</si>
  <si>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</si>
  <si>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</si>
  <si>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</si>
  <si>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</si>
  <si>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</si>
  <si>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</si>
  <si>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</si>
  <si>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</si>
  <si>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</si>
  <si>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</si>
  <si>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</si>
  <si>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</si>
  <si>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</si>
  <si>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</si>
  <si>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</si>
  <si>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</si>
  <si>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</si>
  <si>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</si>
  <si>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</si>
  <si>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</si>
  <si>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</si>
  <si>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</si>
  <si>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</si>
  <si>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</si>
  <si>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</si>
  <si>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</si>
  <si>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</si>
  <si>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</si>
  <si>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</si>
  <si>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</si>
  <si>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</si>
  <si>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</si>
  <si>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</si>
  <si>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</si>
  <si>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</si>
  <si>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</si>
  <si>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</si>
  <si>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</si>
  <si>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</si>
  <si>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</si>
  <si>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</si>
  <si>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</si>
  <si>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</si>
  <si>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</si>
  <si>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</si>
  <si>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</si>
  <si>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</si>
  <si>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</si>
  <si>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</si>
  <si>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</si>
  <si>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</si>
  <si>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</si>
  <si>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</si>
  <si>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</si>
  <si>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</si>
  <si>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</si>
  <si>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</si>
  <si>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</si>
  <si>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</si>
  <si>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</si>
  <si>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</si>
  <si>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</si>
  <si>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</si>
  <si>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</si>
  <si>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</si>
  <si>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</si>
  <si>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</si>
  <si>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</si>
  <si>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</si>
  <si>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</si>
  <si>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</si>
  <si>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</si>
  <si>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</si>
  <si>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</si>
  <si>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</si>
  <si>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</si>
  <si>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</si>
  <si>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</si>
  <si>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</si>
  <si>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</si>
  <si>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</si>
  <si>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</si>
  <si>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</si>
  <si>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</si>
  <si>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</si>
  <si>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</si>
  <si>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</si>
  <si>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</si>
  <si>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</si>
  <si>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</si>
  <si>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</si>
  <si>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</si>
  <si>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</si>
  <si>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</si>
  <si>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</si>
  <si>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</si>
  <si>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</si>
  <si>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</si>
  <si>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</si>
  <si>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</si>
  <si>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</si>
  <si>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</si>
  <si>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</si>
  <si>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</si>
  <si>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</si>
  <si>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</si>
  <si>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</si>
  <si>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</si>
  <si>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</si>
  <si>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</si>
  <si>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</si>
  <si>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</si>
  <si>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</si>
  <si>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</si>
  <si>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</si>
  <si>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</si>
  <si>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</si>
  <si>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</si>
  <si>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</si>
  <si>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</si>
  <si>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</si>
  <si>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</si>
  <si>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</si>
  <si>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</si>
  <si>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</si>
  <si>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</si>
  <si>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</si>
  <si>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</si>
  <si>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</si>
  <si>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</si>
  <si>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</si>
  <si>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</si>
  <si>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</si>
  <si>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</si>
  <si>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</si>
  <si>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</si>
  <si>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</si>
  <si>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</si>
  <si>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</si>
  <si>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</si>
  <si>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</si>
  <si>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</si>
  <si>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</si>
  <si>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</si>
  <si>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</si>
  <si>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</si>
  <si>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</si>
  <si>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</si>
  <si>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</si>
  <si>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</si>
  <si>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</si>
  <si>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</si>
  <si>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</si>
  <si>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</si>
  <si>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</si>
  <si>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</si>
  <si>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</si>
  <si>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</si>
  <si>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</si>
  <si>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</si>
  <si>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</si>
  <si>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</si>
  <si>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</si>
  <si>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</si>
  <si>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</si>
  <si>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</si>
  <si>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</si>
  <si>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</si>
  <si>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</si>
  <si>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</si>
  <si>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</si>
  <si>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</si>
  <si>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</si>
  <si>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</si>
  <si>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</si>
  <si>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</si>
  <si>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</si>
  <si>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</si>
  <si>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</si>
  <si>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</si>
  <si>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</si>
  <si>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</si>
  <si>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</si>
  <si>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</si>
  <si>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</si>
  <si>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</si>
  <si>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</si>
  <si>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</si>
  <si>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</si>
  <si>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</si>
  <si>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</si>
  <si>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</si>
  <si>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</si>
  <si>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</si>
  <si>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</si>
  <si>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</si>
  <si>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</si>
  <si>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</si>
  <si>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</si>
  <si>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</si>
  <si>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</si>
  <si>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</si>
  <si>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</si>
  <si>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</si>
  <si>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</si>
  <si>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</si>
  <si>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</si>
  <si>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</si>
  <si>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</si>
  <si>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</si>
  <si>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</si>
  <si>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</si>
  <si>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</si>
  <si>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</si>
  <si>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</si>
  <si>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</si>
  <si>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</si>
  <si>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</si>
  <si>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</si>
  <si>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</si>
  <si>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</si>
  <si>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</si>
  <si>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</si>
  <si>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</si>
  <si>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</si>
  <si>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</si>
  <si>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</si>
  <si>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</si>
  <si>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</si>
  <si>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</si>
  <si>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</si>
  <si>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</si>
  <si>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</si>
  <si>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</si>
  <si>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</si>
  <si>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</si>
  <si>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</si>
  <si>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</si>
  <si>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</si>
  <si>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</si>
  <si>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</si>
  <si>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</si>
  <si>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</si>
  <si>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</si>
  <si>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</si>
  <si>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</si>
  <si>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</si>
  <si>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</si>
  <si>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</si>
  <si>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</si>
  <si>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</si>
  <si>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</si>
  <si>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</si>
  <si>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</si>
  <si>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</si>
  <si>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</si>
  <si>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</si>
  <si>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</si>
  <si>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</si>
  <si>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</si>
  <si>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</si>
  <si>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</si>
  <si>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</si>
  <si>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</si>
  <si>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</si>
  <si>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</si>
  <si>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</si>
  <si>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</si>
  <si>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</si>
  <si>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</si>
  <si>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</si>
  <si>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</si>
  <si>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</si>
  <si>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</si>
  <si>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</si>
  <si>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</si>
  <si>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</si>
  <si>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</si>
  <si>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</si>
  <si>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</si>
  <si>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</si>
  <si>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</si>
  <si>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</si>
  <si>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</si>
  <si>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</si>
  <si>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</si>
  <si>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</si>
  <si>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</si>
  <si>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</si>
  <si>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</si>
  <si>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</si>
  <si>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</si>
  <si>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</si>
  <si>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</si>
  <si>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</si>
  <si>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</si>
  <si>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</si>
  <si>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</si>
  <si>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</si>
  <si>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</si>
  <si>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</si>
  <si>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</si>
  <si>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</si>
  <si>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</si>
  <si>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</si>
  <si>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</si>
  <si>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</si>
  <si>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</si>
  <si>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</si>
  <si>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</si>
  <si>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</si>
  <si>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</si>
  <si>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</si>
  <si>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</si>
  <si>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</si>
  <si>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</si>
  <si>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</si>
  <si>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</si>
  <si>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</si>
  <si>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</si>
  <si>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</si>
  <si>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</si>
  <si>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</si>
  <si>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</si>
  <si>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</si>
  <si>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</si>
  <si>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</si>
  <si>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</si>
  <si>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</si>
  <si>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</si>
  <si>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</si>
  <si>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</si>
  <si>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</si>
  <si>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</si>
  <si>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</si>
  <si>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</si>
  <si>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</si>
  <si>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</si>
  <si>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</si>
  <si>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</si>
  <si>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</si>
  <si>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</si>
  <si>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</si>
  <si>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</si>
  <si>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</si>
  <si>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</si>
  <si>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</si>
  <si>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</si>
  <si>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</si>
  <si>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</si>
  <si>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</si>
  <si>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</si>
  <si>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</si>
  <si>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</si>
  <si>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</si>
  <si>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</si>
  <si>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</si>
  <si>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</si>
  <si>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</si>
  <si>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</si>
  <si>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</si>
  <si>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</si>
  <si>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</si>
  <si>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</si>
  <si>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</si>
  <si>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</si>
  <si>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</si>
  <si>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</si>
  <si>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</si>
  <si>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</si>
  <si>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</si>
  <si>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</si>
  <si>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</si>
  <si>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</si>
  <si>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</si>
  <si>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</si>
  <si>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</si>
  <si>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</si>
  <si>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</si>
  <si>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</si>
  <si>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</si>
  <si>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</si>
  <si>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</si>
  <si>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</si>
  <si>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</si>
  <si>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</si>
  <si>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</si>
  <si>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</si>
  <si>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</si>
  <si>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</si>
  <si>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</si>
  <si>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</si>
  <si>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</si>
  <si>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</si>
  <si>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</si>
  <si>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</si>
  <si>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</si>
  <si>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</si>
  <si>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</si>
  <si>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</si>
  <si>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</si>
  <si>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</si>
  <si>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</si>
  <si>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</si>
  <si>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</si>
  <si>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</si>
  <si>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</si>
  <si>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</si>
  <si>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</si>
  <si>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</si>
  <si>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</si>
  <si>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</si>
  <si>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</si>
  <si>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</si>
  <si>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</si>
  <si>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</si>
  <si>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</si>
  <si>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</si>
  <si>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</si>
  <si>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</si>
  <si>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</si>
  <si>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</si>
  <si>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</si>
  <si>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</si>
  <si>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</si>
  <si>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</si>
  <si>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</si>
  <si>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</si>
  <si>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</si>
  <si>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</si>
  <si>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</si>
  <si>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</si>
  <si>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</si>
  <si>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</si>
  <si>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</si>
  <si>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</si>
  <si>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</si>
  <si>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</si>
  <si>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</si>
  <si>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</si>
  <si>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</si>
  <si>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</si>
  <si>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</si>
  <si>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</si>
  <si>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</si>
  <si>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</si>
  <si>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</si>
  <si>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</si>
  <si>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</si>
  <si>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</si>
  <si>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</si>
  <si>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</si>
  <si>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</si>
  <si>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</si>
  <si>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</si>
  <si>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</si>
  <si>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</si>
  <si>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</si>
  <si>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</si>
  <si>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</si>
  <si>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</si>
  <si>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</si>
  <si>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</si>
  <si>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</si>
  <si>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</si>
  <si>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</si>
  <si>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</si>
  <si>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</si>
  <si>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</si>
  <si>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</si>
  <si>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</si>
  <si>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</si>
  <si>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</si>
  <si>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</si>
  <si>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</si>
  <si>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</si>
  <si>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</si>
  <si>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</si>
  <si>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</si>
  <si>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</si>
  <si>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</si>
  <si>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</si>
  <si>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</si>
  <si>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</si>
  <si>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</si>
  <si>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</si>
  <si>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</si>
  <si>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</si>
  <si>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</si>
  <si>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</si>
  <si>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</si>
  <si>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</si>
  <si>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</si>
  <si>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</si>
  <si>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</si>
  <si>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</si>
  <si>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</si>
  <si>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</si>
  <si>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</si>
  <si>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</si>
  <si>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</si>
  <si>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</si>
  <si>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</si>
  <si>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</si>
  <si>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</si>
  <si>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</si>
  <si>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</si>
  <si>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</si>
  <si>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</si>
  <si>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</si>
  <si>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</si>
  <si>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</si>
  <si>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</si>
  <si>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</si>
  <si>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</si>
  <si>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</si>
  <si>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</si>
  <si>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</si>
  <si>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</si>
  <si>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</si>
  <si>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</si>
  <si>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</si>
  <si>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</si>
  <si>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</si>
  <si>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</si>
  <si>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</si>
  <si>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</si>
  <si>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</si>
  <si>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</si>
  <si>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</si>
  <si>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</si>
  <si>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</si>
  <si>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</si>
  <si>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</si>
  <si>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</si>
  <si>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</si>
  <si>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</si>
  <si>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</si>
  <si>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</si>
  <si>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</si>
  <si>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</si>
  <si>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</si>
  <si>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</si>
  <si>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</si>
  <si>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</si>
  <si>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</si>
  <si>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</si>
  <si>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</si>
  <si>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</si>
  <si>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</si>
  <si>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</si>
  <si>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</si>
  <si>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</si>
  <si>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</si>
  <si>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</si>
  <si>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</si>
  <si>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</si>
  <si>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</si>
  <si>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</si>
  <si>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</si>
  <si>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</si>
  <si>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</si>
  <si>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</si>
  <si>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</si>
  <si>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</si>
  <si>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</si>
  <si>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</si>
  <si>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</si>
  <si>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</si>
  <si>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</si>
  <si>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</si>
  <si>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</si>
  <si>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</si>
  <si>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</si>
  <si>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</si>
  <si>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</si>
  <si>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</si>
  <si>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</si>
  <si>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</si>
  <si>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</si>
  <si>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</si>
  <si>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</si>
  <si>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</si>
  <si>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</si>
  <si>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</si>
  <si>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</si>
  <si>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</si>
  <si>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</si>
  <si>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</si>
  <si>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</si>
  <si>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</si>
  <si>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</si>
  <si>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</si>
  <si>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</si>
  <si>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</si>
  <si>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</si>
  <si>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</si>
  <si>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</si>
  <si>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</si>
  <si>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</si>
  <si>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</si>
  <si>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</si>
  <si>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</si>
  <si>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</si>
  <si>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</si>
  <si>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</si>
  <si>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</si>
  <si>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</si>
  <si>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</si>
  <si>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</si>
  <si>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</si>
  <si>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</si>
  <si>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</si>
  <si>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</si>
  <si>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</si>
  <si>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</si>
  <si>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</si>
  <si>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</si>
  <si>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</si>
  <si>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</si>
  <si>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</si>
  <si>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</si>
  <si>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</si>
  <si>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</si>
  <si>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</si>
  <si>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</si>
  <si>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</si>
  <si>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</si>
  <si>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</si>
  <si>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</si>
  <si>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</si>
  <si>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</si>
  <si>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</si>
  <si>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</si>
  <si>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</si>
  <si>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</si>
  <si>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</si>
  <si>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</si>
  <si>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</si>
  <si>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</si>
  <si>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</si>
  <si>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</si>
  <si>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</si>
  <si>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</si>
  <si>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</si>
  <si>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</si>
  <si>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</si>
  <si>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</si>
  <si>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</si>
  <si>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</si>
  <si>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</si>
  <si>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</si>
  <si>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</si>
  <si>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</si>
  <si>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</si>
  <si>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</si>
  <si>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</si>
  <si>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</si>
  <si>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</si>
  <si>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</si>
  <si>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</si>
  <si>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</si>
  <si>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</si>
  <si>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</si>
  <si>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</si>
  <si>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</si>
  <si>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</si>
  <si>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</si>
  <si>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</si>
  <si>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</si>
  <si>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</si>
  <si>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</si>
  <si>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</si>
  <si>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</si>
  <si>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</si>
  <si>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</si>
  <si>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</si>
  <si>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</si>
  <si>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</si>
  <si>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</si>
  <si>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</si>
  <si>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</si>
  <si>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</si>
  <si>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</si>
  <si>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</si>
  <si>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</si>
  <si>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</si>
  <si>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</si>
  <si>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</si>
  <si>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</si>
  <si>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</si>
  <si>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</si>
  <si>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</si>
  <si>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</si>
  <si>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</si>
  <si>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</si>
  <si>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</si>
  <si>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</si>
  <si>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</si>
  <si>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</si>
  <si>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</si>
  <si>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</si>
  <si>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</si>
  <si>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</si>
  <si>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</si>
  <si>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</si>
  <si>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</si>
  <si>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</si>
  <si>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</si>
  <si>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</si>
  <si>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</si>
  <si>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</si>
  <si>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</si>
  <si>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</si>
  <si>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</si>
  <si>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</si>
  <si>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</si>
  <si>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</si>
  <si>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</si>
  <si>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</si>
  <si>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</si>
  <si>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</si>
  <si>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</si>
  <si>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</si>
  <si>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</si>
  <si>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</si>
  <si>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</si>
  <si>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</si>
  <si>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</si>
  <si>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</si>
  <si>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</si>
  <si>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</si>
  <si>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</si>
  <si>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</si>
  <si>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</si>
  <si>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</si>
  <si>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</si>
  <si>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</si>
  <si>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</si>
  <si>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</si>
  <si>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</si>
  <si>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</si>
  <si>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</si>
  <si>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</si>
  <si>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</si>
  <si>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</si>
  <si>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</si>
  <si>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</si>
  <si>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</si>
  <si>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</si>
  <si>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</si>
  <si>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</si>
  <si>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</si>
  <si>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</si>
  <si>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</si>
  <si>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</si>
  <si>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</si>
  <si>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</si>
  <si>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</si>
  <si>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</si>
  <si>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</si>
  <si>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</si>
  <si>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</si>
  <si>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</si>
  <si>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</si>
  <si>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</si>
  <si>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</si>
  <si>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</si>
  <si>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</si>
  <si>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</si>
  <si>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</si>
  <si>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</si>
  <si>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</si>
  <si>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</si>
  <si>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</si>
  <si>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</si>
  <si>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</si>
  <si>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</si>
  <si>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</si>
  <si>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</si>
  <si>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</si>
  <si>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</si>
  <si>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</si>
  <si>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</si>
  <si>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</si>
  <si>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</si>
  <si>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</si>
  <si>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</si>
  <si>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</si>
  <si>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</si>
  <si>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</si>
  <si>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</si>
  <si>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</si>
  <si>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</si>
  <si>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</si>
  <si>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</si>
  <si>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</si>
  <si>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</si>
  <si>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</si>
  <si>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</si>
  <si>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</si>
  <si>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</si>
  <si>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</si>
  <si>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</si>
  <si>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</si>
  <si>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</si>
  <si>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</si>
  <si>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</si>
  <si>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</si>
  <si>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</si>
  <si>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</si>
  <si>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</si>
  <si>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</si>
  <si>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</si>
  <si>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</si>
  <si>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</si>
  <si>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</si>
  <si>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</si>
  <si>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</si>
  <si>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</si>
  <si>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</si>
  <si>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</si>
  <si>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</si>
  <si>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</si>
  <si>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</si>
  <si>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</si>
  <si>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</si>
  <si>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</si>
  <si>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</si>
  <si>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</si>
  <si>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</si>
  <si>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</si>
  <si>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</si>
  <si>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</si>
  <si>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</si>
  <si>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</si>
  <si>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</si>
  <si>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</si>
  <si>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</si>
  <si>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</si>
  <si>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</si>
  <si>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</si>
  <si>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</si>
  <si>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</si>
  <si>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</si>
  <si>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</si>
  <si>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</si>
  <si>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</si>
  <si>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</si>
  <si>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</si>
  <si>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</si>
  <si>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</si>
  <si>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</si>
  <si>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</si>
  <si>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</si>
  <si>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</si>
  <si>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</si>
  <si>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</si>
  <si>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</si>
  <si>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</si>
  <si>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</si>
  <si>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</si>
  <si>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</si>
  <si>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</si>
  <si>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</si>
  <si>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</si>
  <si>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</si>
  <si>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</si>
  <si>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</si>
  <si>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</si>
  <si>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</si>
  <si>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</si>
  <si>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</si>
  <si>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</si>
  <si>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</si>
  <si>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</si>
  <si>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</si>
  <si>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</si>
  <si>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</si>
  <si>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</si>
  <si>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</si>
  <si>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</si>
  <si>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</si>
  <si>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</si>
  <si>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</si>
  <si>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</si>
  <si>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</si>
  <si>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</si>
  <si>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</si>
  <si>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</si>
  <si>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</si>
  <si>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</si>
  <si>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</si>
  <si>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</si>
  <si>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</si>
  <si>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</si>
  <si>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</si>
  <si>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</si>
  <si>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</si>
  <si>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</si>
  <si>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</si>
  <si>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</si>
  <si>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</si>
  <si>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</si>
  <si>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</si>
  <si>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</si>
  <si>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</si>
  <si>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</si>
  <si>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</si>
  <si>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</si>
  <si>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</si>
  <si>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</si>
  <si>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</si>
  <si>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</si>
  <si>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</si>
  <si>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</si>
  <si>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</si>
  <si>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</si>
  <si>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</si>
  <si>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</si>
  <si>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</si>
  <si>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</si>
  <si>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</si>
  <si>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</si>
  <si>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</si>
  <si>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</si>
  <si>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</si>
  <si>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</si>
  <si>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</si>
  <si>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</si>
  <si>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</si>
  <si>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</si>
  <si>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</si>
  <si>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</si>
  <si>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</si>
  <si>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</si>
  <si>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</si>
  <si>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</si>
  <si>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</si>
  <si>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</si>
  <si>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</si>
  <si>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</si>
  <si>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</si>
  <si>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</si>
  <si>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</si>
  <si>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</si>
  <si>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</si>
  <si>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</si>
  <si>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</si>
  <si>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</si>
  <si>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</si>
  <si>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</si>
  <si>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</si>
  <si>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</si>
  <si>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</si>
  <si>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</si>
  <si>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</si>
  <si>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</si>
  <si>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</si>
  <si>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</si>
  <si>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</si>
  <si>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</si>
  <si>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</si>
  <si>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</si>
  <si>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</si>
  <si>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</si>
  <si>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</si>
  <si>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</si>
  <si>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</si>
  <si>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</si>
  <si>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</si>
  <si>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</si>
  <si>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</si>
  <si>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</si>
  <si>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</si>
  <si>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</si>
  <si>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</si>
  <si>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</si>
  <si>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</si>
  <si>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</si>
  <si>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</si>
  <si>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</si>
  <si>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</si>
  <si>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</si>
  <si>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</si>
  <si>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</si>
  <si>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</si>
  <si>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</si>
  <si>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</si>
  <si>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</si>
  <si>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</si>
  <si>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</si>
  <si>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</si>
  <si>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</si>
  <si>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</si>
  <si>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</si>
  <si>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</si>
  <si>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</si>
  <si>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</si>
  <si>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</si>
  <si>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</si>
  <si>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</si>
  <si>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</si>
  <si>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</si>
  <si>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</si>
  <si>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</si>
  <si>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</si>
  <si>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</si>
  <si>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</si>
  <si>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</si>
  <si>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</si>
  <si>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</si>
  <si>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</si>
  <si>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</si>
  <si>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</si>
  <si>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</si>
  <si>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</si>
  <si>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</si>
  <si>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</si>
  <si>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</si>
  <si>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</si>
  <si>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</si>
  <si>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</si>
  <si>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</si>
  <si>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</si>
  <si>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</si>
  <si>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</si>
  <si>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</si>
  <si>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</si>
  <si>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</si>
  <si>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</si>
  <si>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</si>
  <si>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</si>
  <si>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</si>
  <si>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</si>
  <si>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</si>
  <si>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</si>
  <si>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</si>
  <si>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</si>
  <si>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</si>
  <si>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</si>
  <si>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</si>
  <si>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</si>
  <si>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</si>
  <si>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</si>
  <si>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</si>
  <si>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</si>
  <si>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</si>
  <si>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</si>
  <si>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</si>
  <si>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</si>
  <si>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</si>
  <si>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</si>
  <si>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</si>
  <si>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</si>
  <si>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</si>
  <si>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</si>
  <si>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</si>
  <si>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</si>
  <si>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</si>
  <si>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</si>
  <si>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</si>
  <si>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</si>
  <si>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</si>
  <si>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</si>
  <si>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</si>
  <si>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</si>
  <si>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</si>
  <si>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</si>
  <si>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</si>
  <si>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</si>
  <si>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</si>
  <si>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</si>
  <si>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</si>
  <si>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</si>
  <si>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</si>
  <si>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</si>
  <si>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</si>
  <si>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</si>
  <si>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</si>
  <si>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</si>
  <si>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</si>
  <si>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</si>
  <si>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</si>
  <si>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</si>
  <si>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</si>
  <si>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</si>
  <si>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</si>
  <si>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</si>
  <si>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</si>
  <si>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</si>
  <si>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</si>
  <si>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</si>
  <si>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</si>
  <si>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</si>
  <si>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</si>
  <si>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</si>
  <si>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</si>
  <si>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</si>
  <si>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</si>
  <si>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</si>
  <si>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</si>
  <si>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</si>
  <si>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</si>
  <si>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</si>
  <si>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</si>
  <si>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</si>
  <si>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</si>
  <si>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</si>
  <si>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</si>
  <si>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</si>
  <si>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</si>
  <si>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</si>
  <si>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</si>
  <si>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</si>
  <si>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</si>
  <si>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</si>
  <si>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</si>
  <si>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</si>
  <si>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</si>
  <si>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</si>
  <si>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</si>
  <si>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</si>
  <si>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</si>
  <si>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</si>
  <si>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</si>
  <si>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</si>
  <si>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</si>
  <si>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</si>
  <si>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</si>
  <si>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</si>
  <si>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</si>
  <si>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</si>
  <si>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</si>
  <si>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</si>
  <si>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</si>
  <si>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</si>
  <si>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</si>
  <si>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</si>
  <si>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</si>
  <si>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</si>
  <si>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</si>
  <si>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</si>
  <si>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</si>
  <si>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</si>
  <si>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</si>
  <si>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</si>
  <si>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</si>
  <si>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</si>
  <si>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</si>
  <si>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</si>
  <si>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</si>
  <si>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</si>
  <si>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</si>
  <si>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</si>
  <si>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</si>
  <si>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</si>
  <si>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</si>
  <si>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</si>
  <si>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</si>
  <si>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</si>
  <si>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</si>
  <si>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</si>
  <si>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</si>
  <si>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</si>
  <si>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</si>
  <si>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</si>
  <si>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</si>
  <si>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</si>
  <si>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</si>
  <si>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</si>
  <si>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</si>
  <si>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</si>
  <si>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</si>
  <si>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</si>
  <si>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</si>
  <si>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</si>
  <si>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</si>
  <si>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</si>
  <si>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</si>
  <si>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</si>
  <si>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</si>
  <si>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</si>
  <si>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</si>
  <si>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</si>
  <si>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</si>
  <si>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</si>
  <si>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</si>
  <si>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</si>
  <si>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</si>
  <si>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</si>
  <si>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</si>
  <si>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</si>
  <si>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</si>
  <si>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</si>
  <si>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</si>
  <si>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</si>
  <si>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</si>
  <si>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</si>
  <si>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</si>
  <si>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</si>
  <si>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</si>
  <si>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</si>
  <si>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</si>
  <si>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</si>
  <si>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</si>
  <si>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</si>
  <si>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</si>
  <si>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</si>
  <si>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</si>
  <si>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</si>
  <si>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</si>
  <si>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</si>
  <si>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</si>
  <si>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</si>
  <si>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</si>
  <si>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</si>
  <si>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</si>
  <si>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</si>
  <si>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</si>
  <si>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</si>
  <si>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</si>
  <si>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</si>
  <si>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</si>
  <si>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</si>
  <si>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</si>
  <si>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</si>
  <si>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</si>
  <si>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</si>
  <si>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</si>
  <si>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</si>
  <si>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</si>
  <si>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</si>
  <si>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</si>
  <si>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</si>
  <si>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</si>
  <si>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</si>
  <si>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</si>
  <si>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</si>
  <si>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</si>
  <si>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</si>
  <si>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</si>
  <si>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</si>
  <si>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</si>
  <si>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</si>
  <si>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</si>
  <si>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</si>
  <si>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</si>
  <si>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</si>
  <si>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</si>
  <si>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</si>
  <si>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</si>
  <si>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</si>
  <si>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</si>
  <si>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</si>
  <si>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</si>
  <si>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</si>
  <si>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</si>
  <si>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</si>
  <si>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</si>
  <si>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</si>
  <si>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</si>
  <si>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</si>
  <si>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</si>
  <si>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</si>
  <si>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</si>
  <si>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</si>
  <si>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</si>
  <si>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</si>
  <si>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</si>
  <si>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</si>
  <si>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</si>
  <si>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</si>
  <si>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</si>
  <si>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</si>
  <si>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</si>
  <si>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</si>
  <si>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</si>
  <si>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</si>
  <si>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</si>
  <si>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</si>
  <si>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</si>
  <si>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</si>
  <si>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</si>
  <si>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</si>
  <si>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</si>
  <si>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</si>
  <si>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</si>
  <si>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</si>
  <si>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</si>
  <si>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</si>
  <si>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</si>
  <si>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</si>
  <si>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</si>
  <si>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</si>
  <si>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</si>
  <si>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</si>
  <si>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</si>
  <si>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</si>
  <si>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</si>
  <si>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</si>
  <si>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</si>
  <si>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</si>
  <si>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</si>
  <si>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</si>
  <si>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</si>
  <si>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</si>
  <si>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</si>
  <si>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</si>
  <si>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</si>
  <si>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</si>
  <si>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</si>
  <si>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</si>
  <si>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</si>
  <si>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</si>
  <si>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</si>
  <si>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</si>
  <si>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</si>
  <si>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</si>
  <si>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</si>
  <si>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</si>
  <si>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</si>
  <si>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</si>
  <si>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</si>
  <si>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</si>
  <si>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</si>
  <si>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</si>
  <si>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</si>
  <si>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</si>
  <si>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</si>
  <si>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</si>
  <si>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</si>
  <si>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</si>
  <si>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</si>
  <si>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</si>
  <si>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</si>
  <si>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</si>
  <si>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</si>
  <si>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</si>
  <si>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</si>
  <si>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</si>
  <si>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</si>
  <si>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</si>
  <si>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</si>
  <si>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</si>
  <si>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</si>
  <si>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</si>
  <si>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</si>
  <si>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</si>
  <si>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</si>
  <si>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</si>
  <si>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</si>
  <si>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</si>
  <si>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</si>
  <si>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</si>
  <si>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</si>
  <si>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</si>
  <si>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</si>
  <si>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</si>
  <si>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</si>
  <si>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</si>
  <si>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</si>
  <si>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</si>
  <si>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</si>
  <si>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</si>
  <si>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</si>
  <si>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</si>
  <si>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</si>
  <si>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</si>
  <si>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</si>
  <si>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</si>
  <si>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</si>
  <si>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</si>
  <si>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</si>
  <si>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</si>
  <si>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</si>
  <si>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</si>
  <si>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</si>
  <si>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</si>
  <si>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</si>
  <si>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</si>
  <si>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</si>
  <si>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</si>
  <si>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</si>
  <si>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</si>
  <si>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</si>
  <si>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</si>
  <si>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</si>
  <si>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</si>
  <si>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</si>
  <si>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</si>
  <si>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</si>
  <si>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</si>
  <si>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</si>
  <si>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</si>
  <si>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</si>
  <si>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</si>
  <si>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</si>
  <si>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</si>
  <si>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</si>
  <si>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</si>
  <si>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</si>
  <si>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</si>
  <si>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</si>
  <si>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</si>
  <si>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</si>
  <si>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</si>
  <si>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</si>
  <si>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</si>
  <si>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</si>
  <si>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</si>
  <si>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</si>
  <si>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</si>
  <si>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</si>
  <si>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</si>
  <si>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</si>
  <si>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</si>
  <si>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</si>
  <si>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</si>
  <si>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</si>
  <si>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</si>
  <si>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</si>
  <si>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</si>
  <si>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</si>
  <si>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</si>
  <si>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</si>
  <si>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</si>
  <si>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</si>
  <si>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</si>
  <si>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</si>
  <si>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</si>
  <si>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</si>
  <si>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</si>
  <si>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</si>
  <si>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</si>
  <si>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</si>
  <si>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</si>
  <si>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</si>
  <si>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</si>
  <si>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</si>
  <si>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</si>
  <si>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</si>
  <si>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</si>
  <si>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</si>
  <si>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</si>
  <si>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</si>
  <si>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</si>
  <si>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</si>
  <si>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</si>
  <si>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</si>
  <si>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</si>
  <si>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</si>
  <si>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</si>
  <si>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</si>
  <si>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</si>
  <si>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</si>
  <si>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</si>
  <si>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</si>
  <si>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</si>
  <si>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</si>
  <si>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</si>
  <si>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</si>
  <si>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</si>
  <si>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</si>
  <si>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</si>
  <si>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</si>
  <si>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</si>
  <si>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</si>
  <si>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</si>
  <si>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</si>
  <si>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</si>
  <si>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</si>
  <si>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</si>
  <si>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</si>
  <si>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</si>
  <si>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</si>
  <si>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</si>
  <si>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</si>
  <si>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</si>
  <si>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</si>
  <si>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</si>
  <si>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</si>
  <si>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</si>
  <si>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</si>
  <si>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</si>
  <si>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</si>
  <si>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</si>
  <si>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</si>
  <si>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</si>
  <si>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</si>
  <si>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</si>
  <si>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</si>
  <si>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</si>
  <si>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</si>
  <si>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</si>
  <si>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</si>
  <si>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</si>
  <si>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</si>
  <si>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</si>
  <si>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</si>
  <si>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</si>
  <si>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</si>
  <si>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</si>
  <si>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</si>
  <si>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</si>
  <si>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</si>
  <si>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</si>
  <si>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</si>
  <si>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</si>
  <si>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</si>
  <si>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</si>
  <si>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</si>
  <si>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</si>
  <si>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</si>
  <si>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</si>
  <si>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</si>
  <si>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</si>
  <si>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</si>
  <si>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</si>
  <si>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</si>
  <si>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</si>
  <si>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</si>
  <si>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</si>
  <si>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</si>
  <si>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</si>
  <si>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</si>
  <si>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</si>
  <si>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</si>
  <si>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</si>
  <si>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</si>
  <si>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</si>
  <si>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</si>
  <si>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</si>
  <si>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</si>
  <si>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</si>
  <si>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</si>
  <si>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</si>
  <si>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</si>
  <si>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</si>
  <si>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</si>
  <si>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</si>
  <si>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</si>
  <si>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</si>
  <si>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</si>
  <si>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</si>
  <si>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</si>
  <si>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</si>
  <si>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</si>
  <si>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</si>
  <si>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</si>
  <si>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</si>
  <si>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</si>
  <si>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</si>
  <si>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</si>
  <si>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</si>
  <si>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</si>
  <si>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</si>
  <si>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</si>
  <si>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</si>
  <si>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</si>
  <si>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</si>
  <si>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</si>
  <si>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</si>
  <si>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</si>
  <si>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</si>
  <si>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</si>
  <si>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</si>
  <si>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</si>
  <si>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</si>
  <si>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</si>
  <si>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</si>
  <si>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</si>
  <si>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</si>
  <si>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</si>
  <si>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</si>
  <si>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</si>
  <si>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</si>
  <si>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</si>
  <si>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</si>
  <si>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</si>
  <si>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</si>
  <si>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</si>
  <si>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</si>
  <si>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</si>
  <si>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</si>
  <si>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</si>
  <si>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</si>
  <si>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</si>
  <si>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</si>
  <si>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</si>
  <si>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</si>
  <si>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</si>
  <si>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</si>
  <si>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</si>
  <si>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</si>
  <si>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</si>
  <si>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</si>
  <si>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</si>
  <si>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</si>
  <si>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</si>
  <si>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</si>
  <si>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</si>
  <si>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</si>
  <si>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</si>
  <si>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</si>
  <si>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</si>
  <si>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</si>
  <si>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</si>
  <si>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</si>
  <si>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</si>
  <si>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</si>
  <si>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</si>
  <si>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</si>
  <si>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</si>
  <si>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</si>
  <si>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</si>
  <si>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</si>
  <si>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</si>
  <si>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</si>
  <si>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</si>
  <si>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</si>
  <si>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</si>
  <si>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</si>
  <si>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</si>
  <si>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</si>
  <si>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</si>
  <si>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</si>
  <si>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</si>
  <si>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</si>
  <si>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</si>
  <si>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</si>
  <si>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</si>
  <si>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</si>
  <si>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</si>
  <si>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</si>
  <si>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</si>
  <si>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</si>
  <si>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</si>
  <si>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</si>
  <si>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</si>
  <si>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</si>
  <si>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</si>
  <si>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</si>
  <si>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</si>
  <si>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</si>
  <si>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</si>
  <si>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</si>
  <si>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</si>
  <si>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</si>
  <si>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</si>
  <si>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</si>
  <si>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</si>
  <si>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</si>
  <si>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</si>
  <si>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</si>
  <si>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</si>
  <si>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</si>
  <si>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</si>
  <si>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</si>
  <si>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</si>
  <si>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</si>
  <si>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</si>
  <si>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</si>
  <si>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</si>
  <si>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</si>
  <si>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</si>
  <si>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</si>
  <si>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</si>
  <si>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</si>
  <si>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</si>
  <si>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</si>
  <si>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</si>
  <si>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</si>
  <si>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</si>
  <si>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</si>
  <si>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</si>
  <si>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</si>
  <si>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</si>
  <si>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</si>
  <si>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</si>
  <si>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</si>
  <si>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</si>
  <si>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</si>
  <si>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</si>
  <si>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</si>
  <si>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</si>
  <si>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</si>
  <si>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</si>
  <si>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</si>
  <si>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</si>
  <si>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</si>
  <si>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</si>
  <si>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</si>
  <si>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</si>
  <si>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</si>
  <si>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</si>
  <si>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</si>
  <si>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</si>
  <si>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</si>
  <si>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</si>
  <si>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</si>
  <si>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</si>
  <si>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</si>
  <si>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</si>
  <si>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</si>
  <si>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</si>
  <si>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</si>
  <si>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</si>
  <si>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</si>
  <si>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</si>
  <si>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</si>
  <si>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</si>
  <si>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</si>
  <si>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</si>
  <si>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</si>
  <si>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</si>
  <si>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</si>
  <si>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</si>
  <si>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</si>
  <si>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</si>
  <si>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</si>
  <si>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</si>
  <si>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</si>
  <si>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</si>
  <si>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</si>
  <si>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</si>
  <si>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</si>
  <si>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</si>
  <si>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</si>
  <si>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</si>
  <si>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</si>
  <si>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</si>
  <si>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</si>
  <si>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</si>
  <si>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</si>
  <si>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</si>
  <si>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</si>
  <si>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</si>
  <si>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</si>
  <si>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</si>
  <si>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</si>
  <si>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</si>
  <si>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</si>
  <si>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</si>
  <si>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</si>
  <si>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</si>
  <si>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</si>
  <si>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</si>
  <si>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</si>
  <si>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</si>
  <si>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</si>
  <si>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</si>
  <si>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</si>
  <si>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</si>
  <si>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</si>
  <si>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</si>
  <si>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</si>
  <si>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</si>
  <si>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</si>
  <si>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</si>
  <si>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</si>
  <si>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</si>
  <si>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</si>
  <si>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</si>
  <si>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</si>
  <si>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</si>
  <si>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</si>
  <si>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</si>
  <si>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</si>
  <si>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</si>
  <si>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</si>
  <si>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</si>
  <si>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</si>
  <si>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</si>
  <si>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</si>
  <si>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</si>
  <si>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</si>
  <si>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</si>
  <si>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</si>
  <si>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</si>
  <si>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</si>
  <si>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</si>
  <si>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</si>
  <si>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</si>
  <si>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</si>
  <si>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</si>
  <si>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</si>
  <si>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</si>
  <si>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</si>
  <si>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</si>
  <si>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</si>
  <si>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</si>
  <si>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</si>
  <si>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</si>
  <si>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</si>
  <si>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</si>
  <si>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</si>
  <si>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</si>
  <si>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</si>
  <si>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</si>
  <si>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</si>
  <si>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</si>
  <si>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</si>
  <si>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</si>
  <si>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</si>
  <si>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</si>
  <si>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</si>
  <si>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</si>
  <si>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</si>
  <si>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</si>
  <si>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</si>
  <si>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</si>
  <si>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</si>
  <si>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</si>
  <si>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</si>
  <si>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</si>
  <si>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</si>
  <si>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</si>
  <si>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</si>
  <si>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</si>
  <si>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</si>
  <si>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</si>
  <si>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</si>
  <si>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</si>
  <si>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</si>
  <si>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</si>
  <si>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</si>
  <si>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</si>
  <si>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</si>
  <si>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</si>
  <si>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</si>
  <si>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</si>
  <si>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</si>
  <si>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</si>
  <si>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</si>
  <si>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</si>
  <si>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</si>
  <si>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</si>
  <si>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</si>
  <si>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</si>
  <si>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</si>
  <si>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</si>
  <si>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</si>
  <si>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</si>
  <si>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</si>
  <si>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</si>
  <si>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</si>
  <si>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</si>
  <si>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</si>
  <si>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</si>
  <si>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</si>
  <si>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</si>
  <si>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</si>
  <si>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</si>
  <si>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</si>
  <si>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</si>
  <si>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</si>
  <si>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</si>
  <si>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</si>
  <si>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</si>
  <si>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</si>
  <si>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</si>
  <si>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</si>
  <si>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</si>
  <si>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</si>
  <si>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</si>
  <si>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</si>
  <si>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</si>
  <si>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</si>
  <si>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</si>
  <si>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</si>
  <si>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</si>
  <si>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</si>
  <si>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</si>
  <si>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</si>
  <si>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</si>
  <si>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</si>
  <si>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</si>
  <si>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</si>
  <si>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</si>
  <si>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</si>
  <si>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</si>
  <si>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</si>
  <si>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</si>
  <si>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</si>
  <si>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</si>
  <si>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</si>
  <si>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</si>
  <si>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</si>
  <si>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</si>
  <si>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</si>
  <si>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</si>
  <si>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</si>
  <si>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</si>
  <si>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</si>
  <si>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</si>
  <si>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</si>
  <si>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</si>
  <si>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</si>
  <si>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</si>
  <si>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</si>
  <si>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</si>
  <si>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</si>
  <si>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</si>
  <si>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</si>
  <si>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</si>
  <si>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</si>
  <si>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</si>
  <si>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</si>
  <si>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</si>
  <si>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</si>
  <si>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</si>
  <si>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</si>
  <si>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</si>
  <si>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</si>
  <si>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</si>
  <si>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</si>
  <si>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</si>
  <si>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</si>
  <si>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</si>
  <si>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</si>
  <si>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</si>
  <si>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</si>
  <si>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</si>
  <si>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</si>
  <si>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</si>
  <si>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</si>
  <si>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</si>
  <si>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</si>
  <si>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</si>
  <si>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</si>
  <si>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</si>
  <si>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</si>
  <si>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</si>
  <si>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</si>
  <si>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</si>
  <si>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</si>
  <si>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</si>
  <si>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</si>
  <si>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</si>
  <si>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</si>
  <si>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</si>
  <si>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</si>
  <si>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</si>
  <si>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</si>
  <si>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</si>
  <si>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</si>
  <si>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</si>
  <si>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</si>
  <si>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</si>
  <si>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</si>
  <si>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</si>
  <si>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</si>
  <si>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</si>
  <si>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</si>
  <si>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</si>
  <si>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</si>
  <si>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</si>
  <si>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</si>
  <si>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</si>
  <si>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</si>
  <si>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</si>
  <si>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</si>
  <si>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</si>
  <si>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</si>
  <si>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</si>
  <si>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</si>
  <si>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</si>
  <si>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</si>
  <si>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</si>
  <si>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</si>
  <si>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</si>
  <si>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</si>
  <si>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</si>
  <si>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</si>
  <si>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</si>
  <si>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</si>
  <si>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</si>
  <si>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</si>
  <si>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</si>
  <si>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</si>
  <si>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</si>
  <si>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</si>
  <si>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</si>
  <si>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</si>
  <si>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</si>
  <si>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</si>
  <si>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</si>
  <si>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</si>
  <si>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</si>
  <si>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</si>
  <si>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</si>
  <si>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</si>
  <si>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</si>
  <si>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</si>
  <si>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</si>
  <si>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</si>
  <si>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</si>
  <si>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</si>
  <si>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</si>
  <si>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</si>
  <si>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</si>
  <si>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</si>
  <si>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</si>
  <si>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</si>
  <si>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</si>
  <si>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</si>
  <si>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</si>
  <si>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</si>
  <si>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</si>
  <si>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</si>
  <si>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</si>
  <si>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</si>
  <si>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</si>
  <si>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</si>
  <si>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</si>
  <si>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</si>
  <si>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</si>
  <si>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</si>
  <si>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</si>
  <si>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</si>
  <si>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</si>
  <si>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</si>
  <si>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</si>
  <si>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</si>
  <si>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</si>
  <si>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</si>
  <si>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</si>
  <si>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</si>
  <si>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</si>
  <si>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</si>
  <si>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</si>
  <si>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</si>
  <si>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</si>
  <si>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</si>
  <si>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</si>
  <si>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</si>
  <si>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</si>
  <si>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</si>
  <si>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</si>
  <si>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</si>
  <si>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</si>
  <si>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</si>
  <si>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</si>
  <si>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</si>
  <si>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</si>
  <si>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</si>
  <si>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</si>
  <si>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</si>
  <si>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</si>
  <si>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</si>
  <si>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</si>
  <si>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</si>
  <si>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</si>
  <si>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</si>
  <si>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</si>
  <si>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</si>
  <si>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</si>
  <si>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</si>
  <si>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</si>
  <si>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</si>
  <si>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</si>
  <si>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</si>
  <si>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</si>
  <si>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</si>
  <si>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</si>
  <si>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</si>
  <si>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</si>
  <si>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</si>
  <si>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</si>
  <si>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</si>
  <si>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</si>
  <si>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</si>
  <si>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</si>
  <si>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</si>
  <si>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</si>
  <si>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</si>
  <si>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</si>
  <si>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</si>
  <si>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</si>
  <si>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</si>
  <si>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</si>
  <si>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</si>
  <si>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</si>
  <si>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</si>
  <si>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</si>
  <si>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</si>
  <si>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</si>
  <si>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</si>
  <si>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</si>
  <si>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</si>
  <si>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</si>
  <si>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</si>
  <si>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</si>
  <si>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</si>
  <si>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</si>
  <si>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</si>
  <si>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</si>
  <si>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</si>
  <si>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</si>
  <si>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</si>
  <si>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</si>
  <si>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</si>
  <si>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</si>
  <si>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</si>
  <si>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</si>
  <si>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</si>
  <si>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</si>
  <si>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</si>
  <si>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</si>
  <si>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</si>
  <si>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</si>
  <si>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</si>
  <si>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</si>
  <si>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</si>
  <si>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</si>
  <si>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</si>
  <si>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</si>
  <si>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</si>
  <si>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</si>
  <si>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</si>
  <si>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</si>
  <si>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</si>
  <si>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</si>
  <si>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</si>
  <si>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</si>
  <si>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</si>
  <si>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</si>
  <si>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</si>
  <si>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</si>
  <si>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</si>
  <si>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</si>
  <si>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</si>
  <si>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</si>
  <si>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</si>
  <si>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</si>
  <si>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</si>
  <si>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</si>
  <si>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</si>
  <si>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</si>
  <si>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</si>
  <si>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</si>
  <si>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</si>
  <si>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</si>
  <si>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</si>
  <si>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</si>
  <si>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</si>
  <si>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</si>
  <si>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</si>
  <si>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</si>
  <si>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</si>
  <si>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</si>
  <si>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</si>
  <si>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</si>
  <si>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</si>
  <si>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</si>
  <si>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</si>
  <si>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</si>
  <si>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</si>
  <si>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</si>
  <si>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</si>
  <si>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</si>
  <si>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</si>
  <si>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</si>
  <si>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</si>
  <si>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</si>
  <si>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</si>
  <si>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</si>
  <si>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</si>
  <si>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</si>
  <si>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</si>
  <si>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</si>
  <si>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</si>
  <si>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</si>
  <si>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</si>
  <si>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</si>
  <si>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</si>
  <si>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</si>
  <si>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</si>
  <si>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</si>
  <si>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</si>
  <si>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</si>
  <si>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</si>
  <si>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</si>
  <si>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</si>
  <si>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</si>
  <si>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</si>
  <si>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</si>
  <si>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</si>
  <si>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</si>
  <si>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</si>
  <si>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</si>
  <si>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</si>
  <si>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</si>
  <si>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</si>
  <si>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</si>
  <si>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</si>
  <si>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</si>
  <si>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</si>
  <si>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</si>
  <si>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</si>
  <si>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</si>
  <si>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</si>
  <si>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</si>
  <si>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</si>
  <si>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</si>
  <si>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</si>
  <si>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</si>
  <si>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</si>
  <si>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</si>
  <si>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</si>
  <si>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</si>
  <si>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</si>
  <si>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</si>
  <si>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</si>
  <si>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</si>
  <si>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</si>
  <si>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</si>
  <si>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</si>
  <si>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</si>
  <si>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</si>
  <si>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</si>
  <si>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</si>
  <si>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</si>
  <si>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</si>
  <si>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</si>
  <si>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</si>
  <si>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</si>
  <si>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</si>
  <si>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</si>
  <si>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</si>
  <si>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</si>
  <si>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</si>
  <si>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</si>
  <si>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</si>
  <si>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</si>
  <si>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</si>
  <si>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</si>
  <si>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</si>
  <si>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</si>
  <si>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</si>
  <si>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</si>
  <si>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</si>
  <si>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</si>
  <si>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</si>
  <si>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</si>
  <si>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</si>
  <si>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</si>
  <si>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</si>
  <si>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</si>
  <si>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</si>
  <si>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</si>
  <si>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</si>
  <si>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</si>
  <si>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</si>
  <si>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</si>
  <si>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</si>
  <si>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</si>
  <si>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</si>
  <si>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</si>
  <si>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</si>
  <si>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</si>
  <si>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</si>
  <si>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</si>
  <si>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</si>
  <si>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</si>
  <si>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</si>
  <si>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</si>
  <si>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</si>
  <si>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</si>
  <si>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</si>
  <si>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</si>
  <si>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</si>
  <si>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</si>
  <si>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</si>
  <si>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</si>
  <si>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</si>
  <si>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</si>
  <si>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</si>
  <si>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</si>
  <si>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</si>
  <si>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</si>
  <si>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</si>
  <si>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</si>
  <si>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</si>
  <si>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</si>
  <si>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</si>
  <si>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</si>
  <si>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</si>
  <si>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</si>
  <si>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</si>
  <si>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</si>
  <si>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</si>
  <si>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</si>
  <si>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</si>
  <si>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</si>
  <si>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</si>
  <si>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</si>
  <si>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</si>
  <si>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</si>
  <si>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</si>
  <si>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</si>
  <si>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</si>
  <si>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</si>
  <si>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</si>
  <si>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</si>
  <si>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</si>
  <si>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</si>
  <si>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</si>
  <si>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</si>
  <si>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</si>
  <si>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</si>
  <si>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</si>
  <si>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</si>
  <si>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</si>
  <si>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</si>
  <si>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</si>
  <si>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</si>
  <si>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</si>
  <si>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</si>
  <si>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</si>
  <si>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</si>
  <si>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</si>
  <si>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</si>
  <si>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</si>
  <si>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</si>
  <si>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</si>
  <si>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</si>
  <si>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</si>
  <si>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</si>
  <si>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</si>
  <si>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</si>
  <si>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</si>
  <si>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</si>
  <si>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</si>
  <si>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</si>
  <si>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</si>
  <si>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</si>
  <si>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</si>
  <si>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</si>
  <si>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</si>
  <si>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</si>
  <si>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</si>
  <si>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</si>
  <si>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</si>
  <si>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</si>
  <si>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</si>
  <si>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</si>
  <si>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</si>
  <si>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</si>
  <si>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</si>
  <si>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</si>
  <si>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</si>
  <si>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</si>
  <si>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</si>
  <si>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</si>
  <si>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</si>
  <si>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</si>
  <si>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</si>
  <si>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</si>
  <si>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</si>
  <si>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</si>
  <si>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</si>
  <si>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</si>
  <si>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</si>
  <si>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</si>
  <si>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</si>
  <si>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</si>
  <si>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</si>
  <si>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</si>
  <si>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</si>
  <si>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</si>
  <si>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</si>
  <si>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</si>
  <si>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</si>
  <si>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</si>
  <si>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</si>
  <si>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</si>
  <si>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</si>
  <si>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</si>
  <si>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</si>
  <si>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</si>
  <si>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</si>
  <si>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</si>
  <si>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</si>
  <si>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</si>
  <si>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</si>
  <si>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</si>
  <si>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</si>
  <si>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</si>
  <si>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</si>
  <si>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</si>
  <si>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</si>
  <si>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</si>
  <si>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</si>
  <si>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</si>
  <si>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</si>
  <si>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</si>
  <si>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</si>
  <si>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</si>
  <si>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</si>
  <si>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</si>
  <si>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</si>
  <si>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</si>
  <si>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</si>
  <si>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</si>
  <si>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</si>
  <si>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</si>
  <si>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</si>
  <si>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</si>
  <si>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</si>
  <si>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</si>
  <si>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</si>
  <si>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</si>
  <si>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</si>
  <si>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</si>
  <si>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</si>
  <si>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</si>
  <si>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</si>
  <si>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</si>
  <si>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</si>
  <si>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</si>
  <si>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</si>
  <si>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</si>
  <si>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</si>
  <si>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</si>
  <si>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</si>
  <si>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</si>
  <si>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</si>
  <si>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</si>
  <si>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</si>
  <si>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</si>
  <si>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</si>
  <si>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</si>
  <si>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</si>
  <si>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</si>
  <si>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</si>
  <si>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</si>
  <si>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</si>
  <si>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</si>
  <si>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</si>
  <si>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</si>
  <si>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</si>
  <si>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</si>
  <si>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</si>
  <si>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</si>
  <si>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</si>
  <si>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</si>
  <si>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</si>
  <si>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</si>
  <si>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</si>
  <si>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</si>
  <si>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</si>
  <si>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</si>
  <si>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</si>
  <si>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</si>
  <si>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</si>
  <si>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</si>
  <si>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</si>
  <si>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</si>
  <si>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</si>
  <si>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</si>
  <si>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</si>
  <si>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</si>
  <si>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</si>
  <si>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</si>
  <si>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</si>
  <si>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</si>
  <si>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</si>
  <si>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</si>
  <si>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</si>
  <si>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</si>
  <si>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</si>
  <si>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</si>
  <si>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</si>
  <si>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</si>
  <si>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</si>
  <si>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</si>
  <si>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</si>
  <si>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</si>
  <si>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</si>
  <si>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</si>
  <si>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</si>
  <si>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</si>
  <si>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</si>
  <si>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</si>
  <si>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</si>
  <si>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</si>
  <si>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</si>
  <si>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</si>
  <si>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</si>
  <si>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</si>
  <si>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</si>
  <si>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</si>
  <si>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</si>
  <si>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</si>
  <si>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</si>
  <si>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</si>
  <si>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</si>
  <si>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</si>
  <si>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</si>
  <si>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</si>
  <si>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</si>
  <si>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</si>
  <si>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</si>
  <si>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</si>
  <si>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</si>
  <si>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</si>
  <si>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</si>
  <si>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</si>
  <si>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</si>
  <si>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</si>
  <si>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</si>
  <si>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</si>
  <si>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</si>
  <si>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</si>
  <si>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</si>
  <si>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</si>
  <si>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</si>
  <si>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</si>
  <si>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</si>
  <si>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</si>
  <si>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</si>
  <si>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</si>
  <si>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</si>
  <si>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</si>
  <si>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</si>
  <si>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</si>
  <si>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</si>
  <si>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</si>
  <si>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</si>
  <si>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</si>
  <si>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</si>
  <si>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</si>
  <si>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</si>
  <si>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</si>
  <si>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</si>
  <si>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</si>
  <si>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</si>
  <si>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</si>
  <si>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</si>
  <si>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</si>
  <si>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</si>
  <si>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</si>
  <si>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</si>
  <si>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</si>
  <si>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</si>
  <si>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</si>
  <si>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</si>
  <si>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</si>
  <si>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</si>
  <si>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</si>
  <si>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</si>
  <si>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</si>
  <si>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</si>
  <si>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</si>
  <si>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</si>
  <si>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</si>
  <si>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</si>
  <si>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</si>
  <si>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</si>
  <si>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</si>
  <si>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</si>
  <si>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</si>
  <si>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</si>
  <si>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</si>
  <si>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</si>
  <si>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</si>
  <si>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</si>
  <si>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</si>
  <si>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</si>
  <si>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</si>
  <si>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</si>
  <si>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</si>
  <si>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</si>
  <si>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</si>
  <si>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</si>
  <si>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</si>
  <si>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</si>
  <si>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</si>
  <si>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</si>
  <si>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</si>
  <si>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</si>
  <si>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</si>
  <si>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</si>
  <si>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</si>
  <si>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</si>
  <si>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</si>
  <si>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</si>
  <si>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</si>
  <si>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</si>
  <si>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</si>
  <si>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</si>
  <si>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</si>
  <si>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</si>
  <si>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</si>
  <si>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</si>
  <si>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</si>
  <si>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</si>
  <si>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</si>
  <si>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</si>
  <si>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</si>
  <si>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</si>
  <si>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</si>
  <si>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</si>
  <si>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</si>
  <si>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</si>
  <si>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</si>
  <si>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</si>
  <si>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</si>
  <si>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</si>
  <si>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</si>
  <si>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</si>
  <si>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</si>
  <si>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</si>
  <si>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</si>
  <si>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</si>
  <si>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</si>
  <si>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</si>
  <si>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</si>
  <si>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</si>
  <si>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</si>
  <si>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</si>
  <si>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</si>
  <si>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</si>
  <si>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</si>
  <si>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</si>
  <si>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</si>
  <si>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</si>
  <si>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</si>
  <si>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</si>
  <si>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</si>
  <si>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</si>
  <si>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</si>
  <si>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</si>
  <si>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</si>
  <si>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</si>
  <si>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</si>
  <si>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</si>
  <si>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</si>
  <si>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</si>
  <si>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</si>
  <si>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</si>
  <si>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</si>
  <si>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</si>
  <si>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</si>
  <si>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</si>
  <si>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</si>
  <si>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</si>
  <si>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</si>
  <si>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</si>
  <si>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</si>
  <si>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</si>
  <si>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</si>
  <si>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</si>
  <si>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</si>
  <si>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</si>
  <si>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</si>
  <si>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</si>
  <si>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</si>
  <si>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</si>
  <si>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</si>
  <si>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</si>
  <si>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</si>
  <si>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</si>
  <si>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</si>
  <si>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</si>
  <si>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</si>
  <si>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</si>
  <si>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</si>
  <si>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</si>
  <si>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</si>
  <si>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</si>
  <si>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</si>
  <si>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</si>
  <si>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</si>
  <si>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</si>
  <si>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</si>
  <si>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</si>
  <si>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</si>
  <si>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</si>
  <si>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</si>
  <si>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</si>
  <si>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</si>
  <si>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</si>
  <si>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</si>
  <si>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</si>
  <si>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</si>
  <si>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</si>
  <si>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</si>
  <si>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</si>
  <si>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</si>
  <si>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</si>
  <si>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</si>
  <si>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</si>
  <si>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</si>
  <si>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</si>
  <si>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</si>
  <si>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</si>
  <si>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</si>
  <si>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</si>
  <si>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</si>
  <si>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</si>
  <si>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</si>
  <si>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</si>
  <si>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</si>
  <si>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</si>
  <si>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</si>
  <si>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</si>
  <si>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</si>
  <si>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</si>
  <si>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</si>
  <si>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</si>
  <si>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</si>
  <si>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</si>
  <si>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</si>
  <si>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</si>
  <si>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</si>
  <si>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</si>
  <si>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</si>
  <si>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</si>
  <si>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</si>
  <si>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</si>
  <si>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</si>
  <si>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</si>
  <si>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</si>
  <si>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</si>
  <si>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</si>
  <si>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</si>
  <si>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</si>
  <si>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</si>
  <si>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</si>
  <si>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</si>
  <si>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</si>
  <si>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</si>
  <si>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</si>
  <si>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</si>
  <si>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</si>
  <si>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</si>
  <si>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</si>
  <si>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</si>
  <si>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</si>
  <si>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</si>
  <si>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</si>
  <si>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</si>
  <si>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</si>
  <si>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</si>
  <si>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</si>
  <si>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</si>
  <si>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</si>
  <si>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</si>
  <si>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</si>
  <si>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</si>
  <si>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</si>
  <si>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</si>
  <si>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</si>
  <si>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</si>
  <si>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</si>
  <si>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</si>
  <si>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</si>
  <si>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</si>
  <si>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</si>
  <si>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</si>
  <si>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</si>
  <si>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</si>
  <si>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</si>
  <si>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</si>
  <si>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</si>
  <si>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</si>
  <si>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</si>
  <si>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</si>
  <si>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</si>
  <si>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</si>
  <si>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</si>
  <si>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</si>
  <si>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</si>
  <si>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</si>
  <si>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</si>
  <si>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</si>
  <si>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</si>
  <si>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</si>
  <si>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</si>
  <si>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</si>
  <si>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</si>
  <si>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</si>
  <si>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</si>
  <si>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</si>
  <si>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</si>
  <si>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</si>
  <si>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</si>
  <si>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</si>
  <si>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</si>
  <si>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</si>
  <si>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</si>
  <si>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</si>
  <si>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</si>
  <si>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</si>
  <si>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</si>
  <si>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</si>
  <si>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</si>
  <si>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</si>
  <si>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</si>
  <si>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</si>
  <si>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</si>
  <si>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</si>
  <si>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</si>
  <si>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</si>
  <si>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</si>
  <si>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</si>
  <si>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</si>
  <si>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</si>
  <si>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</si>
  <si>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</si>
  <si>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</si>
  <si>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</si>
  <si>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</si>
  <si>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</si>
  <si>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</si>
  <si>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</si>
  <si>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</si>
  <si>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</si>
  <si>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</si>
  <si>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</si>
  <si>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</si>
  <si>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</si>
  <si>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</si>
  <si>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</si>
  <si>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</si>
  <si>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</si>
  <si>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</si>
  <si>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</si>
  <si>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</si>
  <si>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</si>
  <si>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</si>
  <si>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</si>
  <si>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</si>
  <si>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</si>
  <si>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</si>
  <si>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</si>
  <si>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</si>
  <si>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</si>
  <si>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</si>
  <si>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</si>
  <si>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</si>
  <si>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</si>
  <si>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</si>
  <si>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</si>
  <si>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</si>
  <si>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</si>
  <si>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</si>
  <si>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</si>
  <si>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</si>
  <si>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</si>
  <si>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</si>
  <si>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</si>
  <si>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</si>
  <si>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</si>
  <si>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</si>
  <si>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</si>
  <si>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</si>
  <si>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</si>
  <si>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</si>
  <si>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</si>
  <si>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</si>
  <si>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</si>
  <si>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</si>
  <si>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</si>
  <si>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</si>
  <si>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</si>
  <si>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</si>
  <si>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</si>
  <si>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</si>
  <si>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</si>
  <si>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</si>
  <si>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</si>
  <si>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</si>
  <si>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</si>
  <si>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</si>
  <si>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</si>
  <si>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</si>
  <si>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</si>
  <si>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</si>
  <si>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</si>
  <si>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</si>
  <si>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</si>
  <si>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</si>
  <si>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</si>
  <si>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</si>
  <si>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</si>
  <si>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</si>
  <si>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</si>
  <si>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</si>
  <si>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</si>
  <si>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</si>
  <si>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</si>
  <si>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</si>
  <si>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</si>
  <si>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</si>
  <si>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</si>
  <si>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</si>
  <si>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</si>
  <si>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</si>
  <si>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</si>
  <si>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</si>
  <si>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</si>
  <si>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</si>
  <si>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</si>
  <si>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</si>
  <si>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</si>
  <si>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</si>
  <si>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</si>
  <si>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</si>
  <si>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</si>
  <si>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</si>
  <si>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</si>
  <si>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</si>
  <si>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</si>
  <si>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</si>
  <si>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</si>
  <si>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</si>
  <si>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</si>
  <si>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</si>
  <si>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</si>
  <si>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</si>
  <si>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</si>
  <si>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</si>
  <si>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</si>
  <si>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</si>
  <si>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</si>
  <si>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</si>
  <si>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</si>
  <si>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</si>
  <si>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</si>
  <si>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</si>
  <si>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</si>
  <si>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</si>
  <si>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</si>
  <si>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</si>
  <si>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</si>
  <si>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</si>
  <si>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</si>
  <si>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</si>
  <si>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</si>
  <si>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</si>
  <si>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</si>
  <si>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</si>
  <si>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</si>
  <si>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</si>
  <si>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</si>
  <si>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</si>
  <si>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</si>
  <si>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</si>
  <si>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</si>
  <si>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</si>
  <si>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</si>
  <si>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</si>
  <si>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</si>
  <si>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</si>
  <si>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</si>
  <si>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</si>
  <si>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</si>
  <si>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</si>
  <si>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</si>
  <si>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</si>
  <si>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</si>
  <si>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</si>
  <si>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</si>
  <si>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</si>
  <si>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</si>
  <si>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</si>
  <si>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</si>
  <si>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</si>
  <si>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</si>
  <si>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</si>
  <si>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</si>
  <si>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</si>
  <si>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</si>
  <si>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</si>
  <si>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</si>
  <si>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</si>
  <si>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</si>
  <si>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</si>
  <si>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</si>
  <si>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</si>
  <si>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</si>
  <si>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</si>
  <si>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</si>
  <si>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</si>
  <si>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</si>
  <si>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</si>
  <si>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</si>
  <si>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</si>
  <si>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</si>
  <si>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</si>
  <si>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</si>
  <si>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</si>
  <si>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</si>
  <si>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</si>
  <si>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</si>
  <si>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</si>
  <si>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</si>
  <si>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</si>
  <si>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</si>
  <si>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</si>
  <si>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</si>
  <si>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</si>
  <si>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</si>
  <si>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</si>
  <si>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</si>
  <si>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</si>
  <si>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</si>
  <si>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</si>
  <si>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</si>
  <si>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</si>
  <si>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</si>
  <si>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</si>
  <si>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</si>
  <si>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</si>
  <si>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</si>
  <si>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</si>
  <si>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</si>
  <si>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</si>
  <si>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</si>
  <si>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</si>
  <si>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</si>
  <si>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</si>
  <si>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</si>
  <si>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</si>
  <si>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</si>
  <si>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</si>
  <si>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</si>
  <si>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</si>
  <si>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</si>
  <si>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</si>
  <si>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</si>
  <si>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</si>
  <si>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</si>
  <si>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</si>
  <si>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</si>
  <si>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</si>
  <si>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</si>
  <si>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</si>
  <si>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</si>
  <si>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</si>
  <si>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</si>
  <si>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</si>
  <si>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</si>
  <si>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</si>
  <si>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</si>
  <si>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</si>
  <si>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</si>
  <si>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</si>
  <si>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</si>
  <si>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</si>
  <si>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</si>
  <si>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</si>
  <si>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</si>
  <si>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</si>
  <si>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</si>
  <si>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</si>
  <si>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</si>
  <si>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</si>
  <si>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</si>
  <si>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</si>
  <si>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</si>
  <si>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</si>
  <si>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</si>
  <si>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</si>
  <si>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</si>
  <si>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</si>
  <si>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</si>
  <si>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</si>
  <si>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</si>
  <si>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</si>
  <si>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</si>
  <si>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</si>
  <si>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</si>
  <si>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</si>
  <si>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</si>
  <si>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</si>
  <si>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</si>
  <si>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</si>
  <si>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</si>
  <si>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</si>
  <si>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</si>
  <si>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</si>
  <si>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</si>
  <si>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</si>
  <si>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</si>
  <si>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</si>
  <si>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</si>
  <si>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</si>
  <si>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</si>
  <si>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</si>
  <si>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</si>
  <si>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</si>
  <si>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</si>
  <si>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</si>
  <si>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</si>
  <si>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</si>
  <si>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</si>
  <si>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</si>
  <si>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</si>
  <si>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</si>
  <si>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</si>
  <si>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</si>
  <si>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</si>
  <si>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</si>
  <si>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</si>
  <si>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</si>
  <si>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</si>
  <si>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</si>
  <si>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</si>
  <si>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</si>
  <si>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</si>
  <si>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</si>
  <si>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</si>
  <si>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</si>
  <si>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</si>
  <si>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</si>
  <si>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</si>
  <si>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</si>
  <si>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</si>
  <si>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</si>
  <si>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</si>
  <si>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</si>
  <si>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</si>
  <si>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</si>
  <si>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</si>
  <si>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</si>
  <si>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</si>
  <si>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</si>
  <si>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</si>
  <si>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</si>
  <si>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</si>
  <si>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</si>
  <si>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</si>
  <si>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</si>
  <si>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</si>
  <si>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</si>
  <si>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</si>
  <si>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</si>
  <si>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</si>
  <si>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</si>
  <si>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</si>
  <si>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</si>
  <si>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</si>
  <si>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</si>
  <si>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</si>
  <si>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</si>
  <si>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</si>
  <si>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</si>
  <si>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</si>
  <si>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</si>
  <si>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</si>
  <si>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</si>
  <si>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</si>
  <si>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</si>
  <si>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</si>
  <si>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</si>
  <si>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</si>
  <si>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</si>
  <si>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</si>
  <si>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</si>
  <si>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</si>
  <si>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</si>
  <si>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</si>
  <si>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</si>
  <si>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</si>
  <si>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</si>
  <si>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</si>
  <si>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</si>
  <si>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</si>
  <si>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</si>
  <si>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</si>
  <si>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</si>
  <si>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</si>
  <si>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</si>
  <si>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</si>
  <si>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</si>
  <si>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</si>
  <si>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</si>
  <si>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</si>
  <si>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</si>
  <si>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</si>
  <si>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</si>
  <si>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</si>
  <si>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</si>
  <si>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</si>
  <si>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</si>
  <si>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</si>
  <si>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</si>
  <si>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</si>
  <si>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</si>
  <si>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</si>
  <si>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</si>
  <si>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</si>
  <si>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</si>
  <si>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</si>
  <si>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</si>
  <si>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</si>
  <si>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</si>
  <si>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</si>
  <si>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</si>
  <si>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</si>
  <si>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</si>
  <si>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</si>
  <si>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</si>
  <si>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</si>
  <si>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</si>
  <si>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</si>
  <si>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</si>
  <si>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</si>
  <si>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</si>
  <si>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</si>
  <si>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</si>
  <si>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</si>
  <si>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</si>
  <si>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</si>
  <si>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</si>
  <si>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</si>
  <si>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</si>
  <si>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</si>
  <si>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</si>
  <si>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</si>
  <si>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</si>
  <si>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</si>
  <si>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</si>
  <si>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</si>
  <si>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</si>
  <si>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</si>
  <si>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</si>
  <si>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</si>
  <si>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</si>
  <si>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</si>
  <si>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</si>
  <si>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</si>
  <si>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</si>
  <si>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</si>
  <si>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</si>
  <si>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</si>
  <si>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</si>
  <si>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</si>
  <si>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</si>
  <si>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</si>
  <si>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</si>
  <si>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</si>
  <si>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</si>
  <si>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</si>
  <si>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</si>
  <si>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</si>
  <si>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</si>
  <si>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</si>
  <si>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</si>
  <si>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</si>
  <si>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</si>
  <si>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</si>
  <si>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</si>
  <si>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</si>
  <si>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</si>
  <si>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</si>
  <si>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</si>
  <si>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</si>
  <si>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</si>
  <si>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</si>
  <si>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</si>
  <si>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</si>
  <si>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</si>
  <si>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</si>
  <si>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</si>
  <si>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</si>
  <si>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</si>
  <si>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</si>
  <si>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</si>
  <si>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</si>
  <si>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</si>
  <si>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</si>
  <si>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</si>
  <si>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</si>
  <si>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</si>
  <si>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</si>
  <si>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</si>
  <si>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</si>
  <si>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</si>
  <si>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</si>
  <si>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</si>
  <si>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</si>
  <si>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</si>
  <si>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</si>
  <si>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</si>
  <si>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</si>
  <si>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</si>
  <si>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</si>
  <si>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</si>
  <si>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</si>
  <si>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</si>
  <si>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</si>
  <si>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</si>
  <si>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</si>
  <si>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</si>
  <si>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</si>
  <si>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</si>
  <si>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</si>
  <si>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</si>
  <si>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</si>
  <si>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</si>
  <si>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</si>
  <si>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</si>
  <si>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</si>
  <si>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</si>
  <si>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</si>
  <si>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</si>
  <si>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</si>
  <si>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</si>
  <si>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</si>
  <si>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</si>
  <si>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</si>
  <si>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</si>
  <si>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</si>
  <si>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</si>
  <si>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</si>
  <si>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</si>
  <si>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</si>
  <si>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</si>
  <si>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</si>
  <si>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</si>
  <si>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</si>
  <si>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</si>
  <si>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</si>
  <si>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</si>
  <si>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</si>
  <si>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</si>
  <si>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</si>
  <si>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</si>
  <si>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</si>
  <si>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</si>
  <si>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</si>
  <si>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</si>
  <si>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</si>
  <si>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</si>
  <si>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</si>
  <si>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</si>
  <si>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</si>
  <si>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</si>
  <si>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</si>
  <si>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</si>
  <si>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</si>
  <si>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</si>
  <si>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</si>
  <si>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</si>
  <si>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</si>
  <si>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</si>
  <si>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</si>
  <si>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</si>
  <si>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</si>
  <si>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</si>
  <si>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</si>
  <si>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</si>
  <si>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</si>
  <si>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</si>
  <si>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</si>
  <si>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</si>
  <si>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</si>
  <si>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</si>
  <si>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</si>
  <si>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</si>
  <si>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</si>
  <si>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</si>
  <si>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</si>
  <si>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</si>
  <si>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</si>
  <si>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</si>
  <si>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</si>
  <si>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</si>
  <si>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</si>
  <si>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</si>
  <si>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</si>
  <si>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</si>
  <si>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</si>
  <si>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</si>
  <si>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</si>
  <si>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</si>
  <si>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</si>
  <si>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</si>
  <si>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</si>
  <si>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</si>
  <si>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</si>
  <si>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</si>
  <si>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</si>
  <si>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</si>
  <si>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</si>
  <si>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</si>
  <si>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</si>
  <si>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</si>
  <si>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</si>
  <si>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</si>
  <si>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</si>
  <si>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</si>
  <si>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</si>
  <si>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</si>
  <si>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</si>
  <si>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</si>
  <si>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</si>
  <si>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</si>
  <si>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</si>
  <si>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</si>
  <si>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</si>
  <si>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</si>
  <si>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</si>
  <si>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</si>
  <si>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</si>
  <si>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</si>
  <si>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</si>
  <si>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</si>
  <si>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</si>
  <si>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</si>
  <si>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</si>
  <si>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</si>
  <si>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</si>
  <si>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</si>
  <si>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</si>
  <si>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</si>
  <si>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</si>
  <si>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</si>
  <si>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</si>
  <si>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</si>
  <si>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</si>
  <si>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</si>
  <si>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</si>
  <si>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</si>
  <si>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</si>
  <si>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</si>
  <si>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</si>
  <si>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</si>
  <si>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</si>
  <si>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</si>
  <si>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</si>
  <si>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</si>
  <si>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</si>
  <si>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</si>
  <si>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</si>
  <si>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</si>
  <si>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</si>
  <si>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</si>
  <si>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</si>
  <si>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</si>
  <si>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</si>
  <si>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</si>
  <si>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</si>
  <si>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</si>
  <si>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</si>
  <si>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</si>
  <si>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</si>
  <si>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</si>
  <si>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</si>
  <si>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</si>
  <si>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</si>
  <si>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</si>
  <si>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</si>
  <si>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</si>
  <si>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</si>
  <si>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</si>
  <si>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</si>
  <si>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</si>
  <si>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</si>
  <si>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</si>
  <si>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</si>
  <si>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</si>
  <si>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</si>
  <si>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</si>
  <si>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</si>
  <si>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</si>
  <si>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</si>
  <si>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</si>
  <si>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</si>
  <si>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</si>
  <si>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</si>
  <si>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</si>
  <si>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</si>
  <si>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</si>
  <si>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</si>
  <si>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</si>
  <si>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</si>
  <si>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</si>
  <si>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</si>
  <si>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</si>
  <si>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</si>
  <si>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</si>
  <si>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</si>
  <si>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</si>
  <si>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</si>
  <si>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</si>
  <si>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</si>
  <si>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</si>
  <si>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</si>
  <si>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</si>
  <si>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</si>
  <si>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</si>
  <si>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</si>
  <si>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</si>
  <si>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</si>
  <si>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</si>
  <si>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</si>
  <si>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</si>
  <si>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</si>
  <si>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</si>
  <si>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</si>
  <si>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</si>
  <si>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</si>
  <si>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</si>
  <si>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</si>
  <si>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</si>
  <si>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</si>
  <si>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</si>
  <si>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</si>
  <si>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</si>
  <si>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</si>
  <si>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</si>
  <si>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</si>
  <si>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</si>
  <si>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</si>
  <si>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</si>
  <si>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</si>
  <si>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</si>
  <si>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</si>
  <si>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</si>
  <si>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</si>
  <si>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</si>
  <si>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</si>
  <si>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</si>
  <si>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</si>
  <si>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</si>
  <si>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</si>
  <si>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</si>
  <si>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</si>
  <si>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</si>
  <si>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</si>
  <si>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</si>
  <si>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</si>
  <si>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</si>
  <si>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</si>
  <si>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</si>
  <si>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</si>
  <si>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</si>
  <si>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</si>
  <si>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</si>
  <si>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</si>
  <si>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</si>
  <si>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</si>
  <si>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</si>
  <si>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</si>
  <si>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</si>
  <si>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</si>
  <si>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</si>
  <si>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</si>
  <si>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</si>
  <si>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</si>
  <si>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</si>
  <si>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</si>
  <si>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</si>
  <si>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</si>
  <si>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</si>
  <si>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</si>
  <si>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</si>
  <si>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</si>
  <si>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</si>
  <si>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</si>
  <si>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</si>
  <si>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</si>
  <si>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</si>
  <si>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</si>
  <si>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</si>
  <si>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</si>
  <si>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</si>
  <si>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</si>
  <si>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</si>
  <si>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</si>
  <si>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</si>
  <si>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</si>
  <si>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</si>
  <si>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</si>
  <si>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</si>
  <si>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</si>
  <si>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</si>
  <si>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</si>
  <si>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</si>
  <si>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</si>
  <si>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</si>
  <si>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</si>
  <si>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</si>
  <si>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</si>
  <si>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</si>
  <si>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</si>
  <si>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</si>
  <si>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</si>
  <si>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</si>
  <si>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</si>
  <si>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</si>
  <si>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</si>
  <si>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</si>
  <si>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</si>
  <si>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</si>
  <si>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</si>
  <si>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</si>
  <si>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</si>
  <si>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</si>
  <si>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</si>
  <si>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</si>
  <si>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</si>
  <si>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</si>
  <si>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</si>
  <si>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</si>
  <si>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</si>
  <si>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</si>
  <si>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</si>
  <si>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</si>
  <si>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</si>
  <si>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</si>
  <si>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</si>
  <si>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</si>
  <si>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</si>
  <si>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</si>
  <si>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</si>
  <si>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</si>
  <si>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</si>
  <si>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</si>
  <si>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</si>
  <si>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</si>
  <si>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</si>
  <si>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</si>
  <si>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</si>
  <si>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</si>
  <si>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</si>
  <si>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</si>
  <si>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</si>
  <si>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</si>
  <si>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</si>
  <si>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</si>
  <si>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</si>
  <si>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</si>
  <si>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</si>
  <si>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</si>
  <si>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</si>
  <si>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</si>
  <si>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</si>
  <si>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</si>
  <si>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</si>
  <si>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</si>
  <si>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</si>
  <si>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</si>
  <si>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</si>
  <si>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</si>
  <si>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</si>
  <si>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</si>
  <si>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</si>
  <si>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</si>
  <si>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</si>
  <si>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</si>
  <si>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</si>
  <si>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</si>
  <si>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</si>
  <si>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</si>
  <si>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</si>
  <si>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</si>
  <si>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</si>
  <si>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</si>
  <si>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</si>
  <si>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</si>
  <si>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</si>
  <si>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</si>
  <si>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</si>
  <si>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</si>
  <si>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</si>
  <si>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</si>
  <si>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</si>
  <si>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</si>
  <si>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</si>
  <si>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</si>
  <si>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</si>
  <si>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</si>
  <si>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</si>
  <si>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</si>
  <si>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</si>
  <si>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</si>
  <si>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</si>
  <si>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</si>
  <si>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</si>
  <si>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</si>
  <si>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</si>
  <si>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</si>
  <si>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</si>
  <si>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</si>
  <si>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</si>
  <si>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</si>
  <si>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</si>
  <si>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</si>
  <si>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</si>
  <si>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</si>
  <si>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</si>
  <si>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</si>
  <si>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</si>
  <si>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</si>
  <si>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</si>
  <si>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</si>
  <si>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</si>
  <si>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</si>
  <si>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</si>
  <si>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</si>
  <si>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</si>
  <si>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</si>
  <si>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</si>
  <si>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</si>
  <si>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</si>
  <si>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</si>
  <si>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</si>
  <si>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</si>
  <si>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</si>
  <si>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</si>
  <si>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</si>
  <si>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</si>
  <si>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</si>
  <si>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</si>
  <si>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</si>
  <si>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</si>
  <si>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</si>
  <si>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</si>
  <si>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</si>
  <si>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</si>
  <si>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</si>
  <si>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</si>
  <si>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</si>
  <si>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</si>
  <si>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</si>
  <si>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</si>
  <si>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</si>
  <si>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</si>
  <si>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</si>
  <si>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</si>
  <si>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</si>
  <si>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</si>
  <si>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</si>
  <si>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</si>
  <si>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</si>
  <si>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</si>
  <si>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</si>
  <si>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</si>
  <si>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</si>
  <si>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</si>
  <si>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</si>
  <si>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</si>
  <si>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</si>
  <si>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</si>
  <si>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</si>
  <si>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</si>
  <si>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</si>
  <si>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</si>
  <si>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</si>
  <si>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</si>
  <si>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</si>
  <si>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</si>
  <si>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</si>
  <si>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</si>
  <si>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</si>
  <si>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</si>
  <si>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</si>
  <si>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</si>
  <si>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</si>
  <si>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</si>
  <si>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</si>
  <si>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</si>
  <si>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</si>
  <si>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</si>
  <si>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</si>
  <si>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</si>
  <si>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</si>
  <si>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</si>
  <si>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</si>
  <si>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</si>
  <si>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</si>
  <si>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</si>
  <si>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</si>
  <si>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</si>
  <si>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</si>
  <si>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</si>
  <si>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</si>
  <si>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</si>
  <si>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</si>
  <si>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</si>
  <si>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</si>
  <si>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</si>
  <si>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</si>
  <si>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</si>
  <si>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</si>
  <si>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</si>
  <si>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</si>
  <si>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</si>
  <si>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</si>
  <si>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</si>
  <si>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</si>
  <si>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</si>
  <si>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</si>
  <si>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</si>
  <si>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</si>
  <si>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</si>
  <si>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</si>
  <si>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</si>
  <si>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</si>
  <si>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</si>
  <si>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</si>
  <si>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</si>
  <si>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</si>
  <si>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</si>
  <si>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</si>
  <si>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</si>
  <si>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</si>
  <si>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</si>
  <si>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</si>
  <si>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</si>
  <si>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</si>
  <si>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</si>
  <si>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</si>
  <si>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</si>
  <si>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</si>
  <si>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</si>
  <si>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</si>
  <si>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</si>
  <si>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</si>
  <si>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</si>
  <si>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</si>
  <si>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</si>
  <si>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</si>
  <si>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</si>
  <si>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</si>
  <si>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</si>
  <si>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</si>
  <si>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</si>
  <si>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</si>
  <si>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</si>
  <si>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</si>
  <si>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</si>
  <si>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</si>
  <si>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</si>
  <si>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</si>
  <si>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</si>
  <si>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</si>
  <si>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</si>
  <si>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</si>
  <si>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</si>
  <si>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</si>
  <si>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</si>
  <si>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</si>
  <si>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</si>
  <si>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</si>
  <si>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</si>
  <si>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</si>
  <si>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</si>
  <si>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</si>
  <si>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</si>
  <si>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</si>
  <si>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</si>
  <si>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</si>
  <si>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</si>
  <si>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</si>
  <si>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</si>
  <si>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</si>
  <si>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</si>
  <si>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</si>
  <si>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</si>
  <si>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</si>
  <si>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</si>
  <si>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</si>
  <si>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</si>
  <si>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</si>
  <si>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</si>
  <si>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</si>
  <si>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</si>
  <si>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</si>
  <si>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</si>
  <si>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</si>
  <si>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</si>
  <si>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</si>
  <si>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</si>
  <si>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</si>
  <si>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</si>
  <si>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</si>
  <si>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</si>
  <si>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</si>
  <si>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</si>
  <si>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</si>
  <si>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</si>
  <si>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</si>
  <si>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</si>
  <si>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</si>
  <si>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</si>
  <si>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</si>
  <si>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</si>
  <si>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</si>
  <si>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</si>
  <si>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</si>
  <si>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</si>
  <si>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</si>
  <si>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</si>
  <si>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</si>
  <si>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</si>
  <si>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</si>
  <si>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</si>
  <si>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</si>
  <si>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</si>
  <si>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</si>
  <si>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</si>
  <si>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</si>
  <si>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</si>
  <si>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</si>
  <si>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</si>
  <si>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</si>
  <si>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</si>
  <si>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</si>
  <si>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</si>
  <si>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</si>
  <si>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</si>
  <si>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</si>
  <si>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</si>
  <si>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</si>
  <si>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</si>
  <si>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</si>
  <si>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</si>
  <si>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</si>
  <si>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</si>
  <si>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</si>
  <si>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</si>
  <si>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</si>
  <si>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</si>
  <si>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</si>
  <si>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</si>
  <si>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</si>
  <si>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</si>
  <si>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</si>
  <si>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</si>
  <si>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</si>
  <si>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</si>
  <si>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</si>
  <si>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</si>
  <si>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</si>
  <si>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</si>
  <si>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</si>
  <si>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</si>
  <si>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</si>
  <si>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</si>
  <si>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</si>
  <si>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</si>
  <si>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</si>
  <si>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</si>
  <si>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</si>
  <si>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</si>
  <si>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</si>
  <si>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</si>
  <si>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</si>
  <si>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</si>
  <si>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</si>
  <si>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</si>
  <si>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</si>
  <si>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</si>
  <si>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</si>
  <si>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</si>
  <si>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</si>
  <si>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</si>
  <si>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</si>
  <si>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</si>
  <si>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</si>
  <si>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</si>
  <si>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</si>
  <si>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</si>
  <si>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</si>
  <si>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</si>
  <si>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</si>
  <si>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</si>
  <si>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</si>
  <si>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</si>
  <si>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</si>
  <si>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</si>
  <si>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</si>
  <si>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</si>
  <si>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</si>
  <si>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</si>
  <si>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</si>
  <si>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</si>
  <si>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</si>
  <si>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</si>
  <si>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</si>
  <si>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</si>
  <si>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</si>
  <si>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</si>
  <si>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</si>
  <si>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</si>
  <si>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</si>
  <si>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</si>
  <si>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</si>
  <si>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</si>
  <si>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</si>
  <si>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</si>
  <si>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</si>
  <si>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</si>
  <si>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</si>
  <si>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</si>
  <si>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</si>
  <si>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</si>
  <si>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</si>
  <si>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</si>
  <si>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</si>
  <si>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</si>
  <si>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</si>
  <si>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</si>
  <si>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</si>
  <si>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</si>
  <si>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</si>
  <si>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</si>
  <si>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</si>
  <si>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</si>
  <si>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</si>
  <si>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</si>
  <si>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</si>
  <si>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</si>
  <si>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</si>
  <si>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</si>
  <si>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</si>
  <si>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</si>
  <si>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</si>
  <si>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</si>
  <si>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</si>
  <si>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</si>
  <si>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</si>
  <si>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</si>
  <si>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</si>
  <si>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</si>
  <si>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</si>
  <si>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</si>
  <si>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</si>
  <si>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</si>
  <si>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</si>
  <si>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</si>
  <si>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</si>
  <si>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</si>
  <si>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</si>
  <si>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</si>
  <si>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</si>
  <si>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</si>
  <si>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</si>
  <si>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</si>
  <si>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</si>
  <si>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</si>
  <si>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</si>
  <si>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</si>
  <si>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</si>
  <si>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</si>
  <si>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</si>
  <si>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</si>
  <si>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</si>
  <si>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</si>
  <si>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</si>
  <si>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</si>
  <si>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</si>
  <si>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</si>
  <si>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</si>
  <si>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</si>
  <si>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</si>
  <si>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</si>
  <si>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</si>
  <si>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</si>
  <si>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</si>
  <si>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</si>
  <si>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</si>
  <si>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</si>
  <si>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</si>
  <si>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</si>
  <si>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</si>
  <si>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</si>
  <si>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</si>
  <si>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</si>
  <si>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</si>
  <si>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</si>
  <si>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</si>
  <si>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</si>
  <si>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</si>
  <si>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</si>
  <si>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</si>
  <si>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</si>
  <si>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</si>
  <si>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</si>
  <si>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</si>
  <si>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</si>
  <si>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</si>
  <si>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</si>
  <si>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</si>
  <si>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</si>
  <si>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</si>
  <si>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</si>
  <si>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</si>
  <si>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</si>
  <si>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</si>
  <si>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</si>
  <si>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</si>
  <si>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</si>
  <si>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</si>
  <si>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</si>
  <si>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</si>
  <si>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</si>
  <si>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</si>
  <si>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</si>
  <si>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</si>
  <si>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</si>
  <si>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</si>
  <si>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</si>
  <si>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</si>
  <si>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</si>
  <si>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</si>
  <si>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</si>
  <si>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</si>
  <si>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</si>
  <si>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</si>
  <si>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</si>
  <si>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</si>
  <si>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</si>
  <si>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</si>
  <si>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</si>
  <si>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</si>
  <si>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</si>
  <si>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</si>
  <si>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</si>
  <si>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</si>
  <si>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</si>
  <si>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</si>
  <si>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</si>
  <si>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</si>
  <si>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</si>
  <si>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</si>
  <si>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</si>
  <si>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</si>
  <si>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</si>
  <si>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</si>
  <si>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</si>
  <si>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</si>
  <si>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</si>
  <si>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</si>
  <si>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</si>
  <si>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</si>
  <si>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</si>
  <si>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</si>
  <si>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</si>
  <si>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</si>
  <si>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</si>
  <si>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</si>
  <si>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</si>
  <si>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</si>
  <si>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</si>
  <si>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</si>
  <si>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</si>
  <si>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</si>
  <si>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</si>
  <si>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</si>
  <si>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</si>
  <si>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</si>
  <si>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</si>
  <si>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</si>
  <si>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</si>
  <si>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</si>
  <si>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</si>
  <si>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</si>
  <si>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</si>
  <si>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</si>
  <si>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</si>
  <si>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</si>
  <si>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</si>
  <si>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</si>
  <si>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</si>
  <si>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</si>
  <si>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</si>
  <si>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</si>
  <si>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</si>
  <si>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</si>
  <si>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</si>
  <si>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</si>
  <si>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</si>
  <si>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</si>
  <si>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</si>
  <si>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</si>
  <si>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</si>
  <si>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</si>
  <si>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</si>
  <si>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</si>
  <si>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</si>
  <si>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</si>
  <si>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</si>
  <si>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</si>
  <si>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</si>
  <si>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</si>
  <si>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</si>
  <si>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</si>
  <si>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</si>
  <si>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</si>
  <si>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</si>
  <si>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</si>
  <si>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</si>
  <si>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</si>
  <si>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</si>
  <si>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</si>
  <si>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</si>
  <si>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</si>
  <si>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</si>
  <si>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</si>
  <si>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</si>
  <si>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</si>
  <si>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</si>
  <si>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</si>
  <si>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</si>
  <si>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</si>
  <si>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</si>
  <si>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</si>
  <si>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</si>
  <si>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</si>
  <si>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</si>
  <si>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</si>
  <si>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</si>
  <si>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</si>
  <si>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</si>
  <si>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</si>
  <si>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</si>
  <si>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</si>
  <si>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</si>
  <si>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</si>
  <si>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</si>
  <si>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</si>
  <si>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</si>
  <si>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</si>
  <si>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</si>
  <si>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</si>
  <si>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</si>
  <si>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</si>
  <si>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</si>
  <si>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</si>
  <si>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</si>
  <si>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</si>
  <si>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</si>
  <si>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</si>
  <si>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</si>
  <si>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</si>
  <si>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</si>
  <si>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</si>
  <si>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</si>
  <si>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</si>
  <si>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</si>
  <si>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</si>
  <si>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</si>
  <si>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</si>
  <si>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</si>
  <si>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</si>
  <si>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</si>
  <si>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</si>
  <si>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</si>
  <si>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</si>
  <si>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</si>
  <si>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</si>
  <si>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</si>
  <si>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</si>
  <si>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</si>
  <si>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</si>
  <si>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</si>
  <si>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</si>
  <si>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</si>
  <si>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</si>
  <si>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</si>
  <si>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</si>
  <si>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</si>
  <si>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</si>
  <si>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</si>
  <si>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</si>
  <si>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</si>
  <si>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</si>
  <si>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</si>
  <si>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</si>
  <si>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</si>
  <si>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</si>
  <si>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</si>
  <si>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</si>
  <si>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</si>
  <si>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</si>
  <si>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</si>
  <si>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</si>
  <si>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</si>
  <si>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</si>
  <si>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</si>
  <si>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</si>
  <si>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</si>
  <si>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</si>
  <si>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</si>
  <si>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</si>
  <si>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</si>
  <si>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</si>
  <si>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</si>
  <si>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</si>
  <si>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</si>
  <si>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</si>
  <si>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</si>
  <si>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</si>
  <si>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</si>
  <si>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</si>
  <si>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</si>
  <si>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</si>
  <si>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</si>
  <si>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</si>
  <si>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</si>
  <si>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</si>
  <si>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</si>
  <si>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</si>
  <si>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</si>
  <si>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</si>
  <si>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</si>
  <si>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</si>
  <si>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</si>
  <si>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</si>
  <si>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</si>
  <si>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</si>
  <si>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</si>
  <si>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</si>
  <si>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</si>
  <si>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</si>
  <si>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</si>
  <si>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</si>
  <si>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</si>
  <si>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</si>
  <si>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</si>
  <si>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</si>
  <si>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</si>
  <si>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</si>
  <si>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</si>
  <si>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</si>
  <si>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</si>
  <si>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</si>
  <si>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</si>
  <si>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</si>
  <si>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</si>
  <si>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</si>
  <si>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</si>
  <si>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</si>
  <si>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</si>
  <si>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</si>
  <si>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</si>
  <si>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</si>
  <si>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</si>
  <si>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</si>
  <si>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</si>
  <si>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</si>
  <si>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</si>
  <si>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</si>
  <si>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</si>
  <si>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</si>
  <si>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</si>
  <si>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</si>
  <si>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</si>
  <si>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</si>
  <si>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</si>
  <si>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</si>
  <si>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</si>
  <si>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</si>
  <si>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</si>
  <si>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</si>
  <si>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</si>
  <si>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</si>
  <si>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</si>
  <si>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</si>
  <si>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</si>
  <si>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</si>
  <si>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</si>
  <si>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</si>
  <si>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</si>
  <si>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</si>
  <si>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</si>
  <si>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</si>
  <si>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</si>
  <si>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</si>
  <si>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</si>
  <si>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</si>
  <si>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</si>
  <si>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</si>
  <si>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</si>
  <si>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</si>
  <si>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</si>
  <si>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</si>
  <si>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</si>
  <si>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</si>
  <si>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</si>
  <si>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</si>
  <si>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</si>
  <si>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</si>
  <si>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</si>
  <si>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</si>
  <si>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</si>
  <si>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</si>
  <si>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</si>
  <si>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</si>
  <si>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</si>
  <si>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</si>
  <si>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</si>
  <si>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</si>
  <si>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</si>
  <si>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</si>
  <si>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</si>
  <si>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</si>
  <si>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</si>
  <si>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</si>
  <si>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</si>
  <si>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</si>
  <si>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</si>
  <si>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</si>
  <si>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</si>
  <si>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</si>
  <si>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</si>
  <si>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</si>
  <si>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</si>
  <si>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</si>
  <si>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</si>
  <si>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</si>
  <si>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</si>
  <si>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</si>
  <si>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</si>
  <si>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</si>
  <si>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</si>
  <si>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</si>
  <si>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</si>
  <si>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</si>
  <si>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</si>
  <si>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</si>
  <si>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</si>
  <si>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</si>
  <si>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</si>
  <si>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</si>
  <si>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</si>
  <si>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</si>
  <si>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</si>
  <si>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</si>
  <si>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</si>
  <si>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</si>
  <si>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</si>
  <si>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</si>
  <si>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</si>
  <si>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</si>
  <si>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</si>
  <si>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</si>
  <si>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</si>
  <si>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</si>
  <si>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</si>
  <si>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</si>
  <si>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</si>
  <si>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</si>
  <si>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</si>
  <si>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</si>
  <si>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</si>
  <si>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</si>
  <si>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</si>
  <si>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</si>
  <si>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</si>
  <si>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</si>
  <si>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</si>
  <si>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</si>
  <si>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</si>
  <si>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</si>
  <si>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</si>
  <si>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</si>
  <si>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</si>
  <si>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</si>
  <si>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</si>
  <si>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</si>
  <si>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</si>
  <si>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</si>
  <si>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</si>
  <si>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</si>
  <si>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</si>
  <si>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</si>
  <si>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</si>
  <si>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</si>
  <si>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</si>
  <si>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</si>
  <si>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</si>
  <si>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</si>
  <si>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</si>
  <si>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</si>
  <si>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</si>
  <si>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</si>
  <si>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</si>
  <si>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</si>
  <si>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</si>
  <si>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</si>
  <si>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</si>
  <si>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</si>
  <si>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</si>
  <si>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</si>
  <si>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</si>
  <si>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</si>
  <si>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</si>
  <si>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</si>
  <si>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</si>
  <si>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</si>
  <si>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</si>
  <si>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</si>
  <si>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</si>
  <si>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</si>
  <si>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</si>
  <si>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</si>
  <si>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</si>
  <si>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</si>
  <si>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</si>
  <si>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</si>
  <si>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</si>
  <si>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</si>
  <si>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</si>
  <si>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</si>
  <si>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</si>
  <si>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</si>
  <si>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</si>
  <si>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</si>
  <si>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</si>
  <si>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</si>
  <si>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</si>
  <si>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</si>
  <si>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</si>
  <si>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</si>
  <si>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</si>
  <si>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</si>
  <si>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</si>
  <si>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</si>
  <si>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</si>
  <si>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</si>
  <si>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</si>
  <si>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</si>
  <si>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</si>
  <si>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</si>
  <si>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</si>
  <si>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</si>
  <si>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</si>
  <si>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</si>
  <si>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</si>
  <si>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</si>
  <si>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</si>
  <si>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</si>
  <si>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</si>
  <si>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</si>
  <si>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</si>
  <si>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</si>
  <si>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</si>
  <si>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</si>
  <si>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</si>
  <si>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</si>
  <si>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</si>
  <si>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</si>
  <si>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</si>
  <si>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</si>
  <si>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</si>
  <si>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</si>
  <si>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</si>
  <si>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</si>
  <si>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</si>
  <si>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</si>
  <si>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</si>
  <si>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</si>
  <si>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</si>
  <si>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</si>
  <si>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</si>
  <si>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</si>
  <si>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</si>
  <si>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</si>
  <si>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</si>
  <si>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</si>
  <si>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</si>
  <si>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</si>
  <si>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</si>
  <si>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</si>
  <si>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</si>
  <si>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</si>
  <si>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</si>
  <si>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</si>
  <si>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</si>
  <si>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</si>
  <si>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</si>
  <si>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</si>
  <si>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</si>
  <si>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</si>
  <si>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</si>
  <si>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</si>
  <si>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</si>
  <si>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</si>
  <si>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</si>
  <si>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</si>
  <si>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</si>
  <si>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</si>
  <si>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</si>
  <si>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</si>
  <si>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</si>
  <si>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</si>
  <si>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</si>
  <si>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</si>
  <si>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</si>
  <si>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</si>
  <si>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</si>
  <si>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</si>
  <si>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</si>
  <si>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</si>
  <si>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</si>
  <si>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</si>
  <si>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</si>
  <si>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</si>
  <si>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</si>
  <si>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</si>
  <si>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</si>
  <si>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</si>
  <si>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</si>
  <si>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</si>
  <si>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</si>
  <si>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</si>
  <si>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</si>
  <si>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</si>
  <si>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</si>
  <si>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</si>
  <si>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</si>
  <si>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</si>
  <si>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</si>
  <si>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</si>
  <si>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</si>
  <si>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</si>
  <si>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</si>
  <si>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</si>
  <si>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</si>
  <si>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</si>
  <si>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</si>
  <si>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</si>
  <si>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</si>
  <si>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</si>
  <si>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</si>
  <si>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</si>
  <si>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</si>
  <si>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</si>
  <si>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</si>
  <si>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</si>
  <si>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</si>
  <si>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</si>
  <si>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</si>
  <si>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</si>
  <si>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</si>
  <si>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</si>
  <si>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</si>
  <si>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</si>
  <si>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</si>
  <si>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</si>
  <si>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</si>
  <si>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</si>
  <si>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</si>
  <si>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</si>
  <si>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</si>
  <si>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</si>
  <si>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</si>
  <si>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</si>
  <si>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</si>
  <si>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</si>
  <si>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</si>
  <si>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</si>
  <si>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</si>
  <si>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</si>
  <si>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</si>
  <si>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</si>
  <si>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</si>
  <si>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</si>
  <si>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</si>
  <si>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</si>
  <si>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</si>
  <si>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</si>
  <si>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</si>
  <si>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</si>
  <si>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</si>
  <si>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</si>
  <si>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</si>
  <si>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</si>
  <si>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</si>
  <si>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</si>
  <si>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</si>
  <si>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</si>
  <si>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</si>
  <si>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</si>
  <si>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</si>
  <si>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</si>
  <si>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</si>
  <si>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</si>
  <si>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</si>
  <si>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</si>
  <si>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</si>
  <si>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</si>
  <si>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</si>
  <si>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</si>
  <si>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</si>
  <si>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</si>
  <si>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</si>
  <si>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</si>
  <si>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</si>
  <si>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</si>
  <si>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</si>
  <si>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</si>
  <si>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</si>
  <si>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</si>
  <si>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</si>
  <si>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</si>
  <si>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</si>
  <si>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</si>
  <si>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</si>
  <si>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</si>
  <si>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</si>
  <si>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</si>
  <si>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</si>
  <si>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</si>
  <si>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</si>
  <si>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</si>
  <si>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</si>
  <si>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</si>
  <si>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</si>
  <si>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</si>
  <si>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</si>
  <si>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</si>
  <si>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</si>
  <si>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</si>
  <si>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</si>
  <si>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</si>
  <si>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</si>
  <si>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</si>
  <si>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</si>
  <si>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</si>
  <si>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</si>
  <si>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</si>
  <si>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</si>
  <si>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</si>
  <si>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</si>
  <si>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</si>
  <si>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</si>
  <si>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</si>
  <si>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</si>
  <si>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</si>
  <si>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</si>
  <si>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</si>
  <si>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</si>
  <si>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</si>
  <si>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</si>
  <si>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</si>
  <si>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</si>
  <si>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</si>
  <si>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</si>
  <si>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</si>
  <si>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</si>
  <si>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</si>
  <si>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</si>
  <si>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</si>
  <si>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</si>
  <si>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</si>
  <si>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</si>
  <si>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</si>
  <si>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</si>
  <si>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</si>
  <si>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</si>
  <si>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</si>
  <si>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</si>
  <si>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</si>
  <si>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</si>
  <si>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</si>
  <si>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</si>
  <si>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</si>
  <si>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</si>
  <si>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</si>
  <si>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</si>
  <si>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</si>
  <si>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</si>
  <si>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</si>
  <si>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</si>
  <si>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</si>
  <si>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</si>
  <si>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</si>
  <si>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</si>
  <si>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</si>
  <si>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</si>
  <si>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</si>
  <si>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</si>
  <si>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</si>
  <si>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</si>
  <si>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</si>
  <si>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</si>
  <si>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</si>
  <si>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</si>
  <si>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</si>
  <si>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</si>
  <si>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</si>
  <si>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</si>
  <si>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</si>
  <si>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</si>
  <si>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</si>
  <si>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</si>
  <si>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</si>
  <si>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</si>
  <si>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</si>
  <si>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</si>
  <si>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</si>
  <si>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</si>
  <si>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</si>
  <si>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</si>
  <si>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</si>
  <si>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</si>
  <si>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</si>
  <si>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</si>
  <si>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</si>
  <si>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</si>
  <si>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</si>
  <si>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</si>
  <si>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</si>
  <si>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</si>
  <si>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</si>
  <si>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</si>
  <si>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</si>
  <si>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</si>
  <si>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</si>
  <si>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</si>
  <si>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</si>
  <si>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</si>
  <si>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</si>
  <si>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</si>
  <si>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</si>
  <si>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</si>
  <si>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</si>
  <si>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</si>
  <si>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</si>
  <si>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</si>
  <si>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</si>
  <si>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</si>
  <si>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</si>
  <si>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</si>
  <si>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</si>
  <si>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</si>
  <si>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</si>
  <si>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</si>
  <si>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</si>
  <si>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</si>
  <si>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</si>
  <si>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</si>
  <si>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</si>
  <si>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</si>
  <si>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</si>
  <si>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</si>
  <si>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</si>
  <si>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</si>
  <si>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</si>
  <si>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</si>
  <si>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</si>
  <si>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</si>
  <si>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</si>
  <si>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</si>
  <si>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</si>
  <si>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</si>
  <si>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</si>
  <si>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</si>
  <si>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</si>
  <si>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</si>
  <si>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</si>
  <si>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</si>
  <si>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</si>
  <si>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</si>
  <si>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</si>
  <si>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</si>
  <si>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</si>
  <si>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</si>
  <si>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</si>
  <si>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</si>
  <si>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</si>
  <si>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</si>
  <si>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</si>
  <si>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</si>
  <si>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</si>
  <si>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</si>
  <si>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</si>
  <si>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</si>
  <si>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</si>
  <si>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</si>
  <si>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</si>
  <si>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</si>
  <si>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</si>
  <si>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</si>
  <si>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</si>
  <si>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</si>
  <si>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</si>
  <si>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</si>
  <si>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</si>
  <si>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</si>
  <si>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</si>
  <si>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</si>
  <si>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</si>
  <si>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</si>
  <si>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</si>
  <si>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</si>
  <si>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</si>
  <si>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</si>
  <si>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</si>
  <si>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</si>
  <si>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</si>
  <si>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</si>
  <si>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</si>
  <si>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</si>
  <si>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</si>
  <si>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</si>
  <si>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</si>
  <si>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</si>
  <si>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</si>
  <si>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</si>
  <si>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</si>
  <si>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</si>
  <si>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</si>
  <si>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</si>
  <si>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</si>
  <si>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</si>
  <si>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</si>
  <si>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</si>
  <si>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</si>
  <si>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</si>
  <si>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</si>
  <si>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</si>
  <si>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</si>
  <si>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</si>
  <si>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</si>
  <si>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</si>
  <si>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</si>
  <si>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</si>
  <si>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</si>
  <si>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</si>
  <si>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</si>
  <si>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</si>
  <si>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</si>
  <si>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</si>
  <si>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</si>
  <si>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</si>
  <si>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</si>
  <si>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</si>
  <si>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</si>
  <si>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</si>
  <si>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</si>
  <si>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</si>
  <si>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</si>
  <si>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</si>
  <si>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</si>
  <si>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</si>
  <si>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</si>
  <si>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</si>
  <si>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</si>
  <si>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</si>
  <si>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</si>
  <si>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</si>
  <si>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</si>
  <si>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</si>
  <si>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</si>
  <si>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</si>
  <si>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</si>
  <si>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</si>
  <si>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</si>
  <si>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</si>
  <si>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</si>
  <si>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</si>
  <si>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</si>
  <si>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</si>
  <si>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</si>
  <si>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</si>
  <si>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</si>
  <si>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</si>
  <si>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</si>
  <si>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</si>
  <si>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</si>
  <si>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</si>
  <si>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</si>
  <si>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</si>
  <si>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</si>
  <si>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</si>
  <si>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</si>
  <si>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</si>
  <si>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</si>
  <si>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</si>
  <si>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</si>
  <si>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</si>
  <si>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</si>
  <si>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</si>
  <si>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</si>
  <si>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</si>
  <si>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</si>
  <si>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</si>
  <si>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</si>
  <si>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</si>
  <si>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</si>
  <si>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</si>
  <si>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</si>
  <si>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</si>
  <si>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</si>
  <si>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</si>
  <si>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</si>
  <si>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</si>
  <si>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</si>
  <si>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</si>
  <si>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</si>
  <si>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</si>
  <si>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</si>
  <si>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</si>
  <si>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</si>
  <si>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</si>
  <si>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</si>
  <si>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</si>
  <si>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</si>
  <si>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</si>
  <si>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</si>
  <si>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</si>
  <si>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</si>
  <si>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</si>
  <si>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</si>
  <si>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</si>
  <si>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</si>
  <si>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</si>
  <si>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</si>
  <si>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</si>
  <si>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</si>
  <si>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</si>
  <si>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</si>
  <si>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</si>
  <si>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</si>
  <si>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</si>
  <si>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</si>
  <si>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</si>
  <si>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</si>
  <si>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</si>
  <si>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</si>
  <si>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</si>
  <si>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</si>
  <si>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</si>
  <si>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</si>
  <si>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</si>
  <si>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</si>
  <si>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</si>
  <si>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</si>
  <si>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</si>
  <si>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</si>
  <si>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</si>
  <si>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</si>
  <si>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</si>
  <si>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</si>
  <si>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</si>
  <si>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</si>
  <si>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</si>
  <si>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</si>
  <si>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</si>
  <si>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</si>
  <si>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</si>
  <si>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</si>
  <si>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</si>
  <si>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</si>
  <si>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</si>
  <si>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</si>
  <si>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</si>
  <si>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</si>
  <si>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</si>
  <si>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</si>
  <si>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</si>
  <si>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</si>
  <si>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</si>
  <si>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</si>
  <si>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</si>
  <si>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</si>
  <si>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</si>
  <si>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</si>
  <si>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</si>
  <si>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</si>
  <si>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</si>
  <si>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</si>
  <si>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</si>
  <si>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</si>
  <si>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</si>
  <si>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</si>
  <si>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</si>
  <si>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</si>
  <si>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</si>
  <si>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</si>
  <si>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</si>
  <si>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</si>
  <si>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</si>
  <si>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</si>
  <si>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</si>
  <si>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</si>
  <si>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</si>
  <si>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</si>
  <si>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</si>
  <si>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</si>
  <si>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</si>
  <si>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</si>
  <si>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</si>
  <si>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</si>
  <si>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</si>
  <si>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</si>
  <si>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</si>
  <si>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</si>
  <si>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</si>
  <si>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</si>
  <si>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</si>
  <si>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</si>
  <si>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</si>
  <si>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</si>
  <si>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</si>
  <si>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</si>
  <si>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</si>
  <si>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</si>
  <si>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</si>
  <si>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</si>
  <si>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</si>
  <si>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</si>
  <si>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</si>
  <si>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</si>
  <si>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</si>
  <si>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</si>
  <si>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</si>
  <si>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</si>
  <si>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</si>
  <si>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</si>
  <si>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</si>
  <si>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</si>
  <si>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</si>
  <si>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</si>
  <si>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</si>
  <si>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</si>
  <si>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</si>
  <si>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</si>
  <si>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</si>
  <si>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</si>
  <si>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</si>
  <si>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</si>
  <si>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</si>
  <si>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</si>
  <si>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</si>
  <si>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</si>
  <si>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</si>
  <si>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</si>
  <si>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</si>
  <si>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</si>
  <si>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</si>
  <si>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</si>
  <si>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</si>
  <si>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</si>
  <si>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</si>
  <si>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</si>
  <si>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</si>
  <si>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</si>
  <si>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</si>
  <si>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</si>
  <si>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</si>
  <si>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</si>
  <si>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</si>
  <si>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</si>
  <si>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</si>
  <si>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</si>
  <si>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</si>
  <si>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</si>
  <si>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</si>
  <si>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</si>
  <si>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</si>
  <si>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</si>
  <si>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</si>
  <si>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</si>
  <si>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</si>
  <si>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</si>
  <si>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</si>
  <si>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</si>
  <si>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</si>
  <si>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</si>
  <si>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</si>
  <si>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</si>
  <si>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</si>
  <si>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</si>
  <si>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</si>
  <si>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</si>
  <si>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</si>
  <si>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</si>
  <si>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</si>
  <si>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</si>
  <si>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</si>
  <si>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</si>
  <si>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</si>
  <si>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</si>
  <si>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</si>
  <si>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</si>
  <si>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</si>
  <si>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</si>
  <si>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</si>
  <si>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</si>
  <si>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</si>
  <si>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</si>
  <si>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</si>
  <si>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</si>
  <si>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</si>
  <si>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</si>
  <si>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</si>
  <si>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</si>
  <si>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</si>
  <si>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</si>
  <si>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</si>
  <si>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</si>
  <si>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</si>
  <si>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</si>
  <si>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</si>
  <si>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</si>
  <si>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</si>
  <si>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</si>
  <si>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</si>
  <si>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</si>
  <si>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</si>
  <si>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</si>
  <si>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</si>
  <si>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</si>
  <si>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</si>
  <si>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</si>
  <si>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</si>
  <si>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</si>
  <si>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</si>
  <si>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</si>
  <si>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</si>
  <si>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</si>
  <si>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</si>
  <si>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</si>
  <si>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</si>
  <si>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</si>
  <si>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</si>
  <si>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</si>
  <si>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</si>
  <si>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</si>
  <si>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</si>
  <si>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</si>
  <si>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</si>
  <si>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</si>
  <si>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</si>
  <si>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</si>
  <si>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</si>
  <si>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</si>
  <si>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</si>
  <si>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</si>
  <si>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</si>
  <si>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</si>
  <si>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</si>
  <si>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</si>
  <si>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</si>
  <si>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</si>
  <si>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</si>
  <si>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</si>
  <si>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</si>
  <si>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</si>
  <si>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</si>
  <si>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</si>
  <si>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</si>
  <si>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</si>
  <si>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</si>
  <si>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</si>
  <si>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</si>
  <si>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</si>
  <si>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</si>
  <si>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</si>
  <si>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</si>
  <si>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</si>
  <si>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</si>
  <si>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</si>
  <si>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</si>
  <si>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</si>
  <si>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</si>
  <si>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</si>
  <si>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</si>
  <si>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</si>
  <si>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</si>
  <si>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</si>
  <si>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</si>
  <si>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</si>
  <si>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</si>
  <si>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</si>
  <si>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</si>
  <si>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</si>
  <si>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</si>
  <si>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</si>
  <si>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</si>
  <si>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</si>
  <si>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</si>
  <si>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</si>
  <si>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</si>
  <si>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</si>
  <si>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</si>
  <si>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</si>
  <si>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</si>
  <si>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</si>
  <si>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</si>
  <si>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</si>
  <si>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</si>
  <si>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</si>
  <si>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</si>
  <si>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</si>
  <si>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</si>
  <si>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</si>
  <si>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</si>
  <si>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</si>
  <si>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</si>
  <si>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</si>
  <si>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</si>
  <si>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</si>
  <si>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</si>
  <si>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</si>
  <si>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</si>
  <si>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</si>
  <si>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</si>
  <si>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</si>
  <si>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</si>
  <si>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</si>
  <si>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</si>
  <si>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</si>
  <si>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</si>
  <si>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</si>
  <si>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</si>
  <si>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</si>
  <si>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</si>
  <si>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</si>
  <si>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</si>
  <si>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</si>
  <si>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</si>
  <si>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</si>
  <si>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</si>
  <si>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</si>
  <si>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</si>
  <si>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</si>
  <si>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</si>
  <si>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</si>
  <si>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</si>
  <si>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</si>
  <si>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</si>
  <si>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</si>
  <si>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</si>
  <si>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</si>
  <si>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</si>
  <si>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</si>
  <si>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</si>
  <si>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</si>
  <si>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</si>
  <si>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</si>
  <si>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</si>
  <si>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</si>
  <si>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</si>
  <si>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</si>
  <si>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</si>
  <si>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</si>
  <si>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</si>
  <si>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</si>
  <si>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</si>
  <si>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</si>
  <si>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</si>
  <si>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</si>
  <si>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</si>
  <si>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</si>
  <si>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</si>
  <si>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</si>
  <si>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</si>
  <si>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</si>
  <si>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</si>
  <si>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</si>
  <si>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</si>
  <si>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</si>
  <si>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</si>
  <si>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</si>
  <si>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</si>
  <si>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</si>
  <si>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</si>
  <si>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</si>
  <si>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</si>
  <si>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</si>
  <si>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</si>
  <si>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</si>
  <si>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</si>
  <si>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</si>
  <si>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</si>
  <si>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</si>
  <si>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</si>
  <si>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</si>
  <si>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</si>
  <si>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</si>
  <si>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</si>
  <si>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</si>
  <si>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</si>
  <si>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</si>
  <si>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</si>
  <si>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</si>
  <si>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</si>
  <si>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</si>
  <si>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</si>
  <si>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</si>
  <si>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</si>
  <si>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</si>
  <si>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</si>
  <si>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</si>
  <si>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</si>
  <si>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</si>
  <si>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</si>
  <si>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</si>
  <si>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</si>
  <si>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</si>
  <si>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</si>
  <si>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</si>
  <si>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</si>
  <si>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</si>
  <si>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</si>
  <si>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</si>
  <si>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</si>
  <si>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</si>
  <si>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</si>
  <si>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</si>
  <si>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</si>
  <si>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</si>
  <si>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</si>
  <si>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</si>
  <si>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</si>
  <si>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</si>
  <si>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</si>
  <si>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</si>
  <si>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</si>
  <si>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</si>
  <si>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</si>
  <si>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</si>
  <si>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</si>
  <si>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</si>
  <si>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</si>
  <si>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</si>
  <si>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</si>
  <si>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</si>
  <si>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</si>
  <si>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</si>
  <si>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</si>
  <si>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</si>
  <si>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</si>
  <si>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</si>
  <si>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</si>
  <si>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</si>
  <si>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</si>
  <si>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</si>
  <si>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</si>
  <si>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</si>
  <si>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</si>
  <si>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</si>
  <si>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</si>
  <si>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</si>
  <si>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</si>
  <si>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</si>
  <si>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</si>
  <si>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</si>
  <si>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</si>
  <si>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</si>
  <si>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</si>
  <si>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</si>
  <si>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</si>
  <si>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</si>
  <si>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</si>
  <si>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</si>
  <si>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</si>
  <si>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</si>
  <si>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</si>
  <si>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</si>
  <si>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</si>
  <si>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</si>
  <si>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</si>
  <si>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</si>
  <si>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</si>
  <si>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</si>
  <si>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</si>
  <si>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</si>
  <si>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</si>
  <si>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</si>
  <si>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</si>
  <si>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</si>
  <si>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</si>
  <si>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</si>
  <si>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</si>
  <si>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</si>
  <si>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</si>
  <si>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</si>
  <si>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</si>
  <si>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</si>
  <si>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</si>
  <si>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</si>
  <si>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</si>
  <si>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</si>
  <si>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</si>
  <si>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</si>
  <si>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</si>
  <si>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</si>
  <si>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</si>
  <si>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</si>
  <si>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</si>
  <si>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</si>
  <si>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</si>
  <si>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</si>
  <si>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</si>
  <si>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</si>
  <si>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</si>
  <si>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</si>
  <si>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</si>
  <si>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</si>
  <si>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</si>
  <si>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</si>
  <si>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</si>
  <si>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</si>
  <si>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</si>
  <si>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</si>
  <si>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</si>
  <si>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</si>
  <si>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</si>
  <si>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</si>
  <si>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</si>
  <si>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</si>
  <si>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</si>
  <si>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</si>
  <si>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</si>
  <si>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</si>
  <si>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</si>
  <si>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</si>
  <si>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</si>
  <si>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</si>
  <si>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</si>
  <si>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</si>
  <si>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</si>
  <si>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</si>
  <si>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</si>
  <si>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</si>
  <si>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</si>
  <si>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</si>
  <si>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</si>
  <si>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</si>
  <si>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</si>
  <si>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</si>
  <si>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</si>
  <si>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</si>
  <si>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</si>
  <si>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</si>
  <si>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</si>
  <si>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</si>
  <si>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</si>
  <si>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</si>
  <si>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</si>
  <si>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</si>
  <si>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</si>
  <si>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</si>
  <si>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</si>
  <si>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</si>
  <si>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</si>
  <si>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</si>
  <si>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</si>
  <si>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</si>
  <si>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</si>
  <si>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</si>
  <si>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</si>
  <si>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</si>
  <si>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</si>
  <si>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</si>
  <si>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</si>
  <si>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</si>
  <si>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</si>
  <si>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</si>
  <si>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</si>
  <si>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</si>
  <si>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</si>
  <si>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</si>
  <si>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</si>
  <si>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</si>
  <si>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</si>
  <si>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</si>
  <si>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</si>
  <si>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</si>
  <si>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</si>
  <si>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</si>
  <si>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</si>
  <si>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</si>
  <si>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</si>
  <si>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</si>
  <si>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</si>
  <si>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</si>
  <si>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</si>
  <si>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</si>
  <si>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</si>
  <si>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</si>
  <si>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</si>
  <si>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</si>
  <si>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</si>
  <si>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</si>
  <si>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</si>
  <si>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</si>
  <si>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</si>
  <si>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</si>
  <si>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</si>
  <si>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</si>
  <si>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</si>
  <si>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</si>
  <si>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</si>
  <si>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</si>
  <si>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</si>
  <si>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</si>
  <si>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</si>
  <si>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</si>
  <si>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</si>
  <si>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</si>
  <si>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</si>
  <si>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</si>
  <si>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</si>
  <si>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</si>
  <si>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</si>
  <si>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</si>
  <si>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</si>
  <si>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</si>
  <si>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</si>
  <si>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</si>
  <si>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</si>
  <si>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</si>
  <si>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</si>
  <si>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</si>
  <si>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</si>
  <si>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</si>
  <si>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</si>
  <si>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</si>
  <si>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</si>
  <si>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</si>
  <si>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</si>
  <si>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</si>
  <si>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</si>
  <si>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</si>
  <si>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</si>
  <si>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</si>
  <si>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</si>
  <si>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</si>
  <si>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</si>
  <si>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</si>
  <si>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</si>
  <si>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</si>
  <si>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</si>
  <si>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</si>
  <si>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</si>
  <si>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</si>
  <si>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</si>
  <si>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</si>
  <si>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</si>
  <si>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</si>
  <si>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</si>
  <si>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</si>
  <si>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</si>
  <si>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</si>
  <si>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</si>
  <si>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</si>
  <si>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</si>
  <si>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</si>
  <si>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</si>
  <si>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</si>
  <si>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</si>
  <si>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</si>
  <si>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</si>
  <si>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</si>
  <si>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</si>
  <si>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</si>
  <si>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</si>
  <si>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</si>
  <si>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</si>
  <si>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</si>
  <si>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</si>
  <si>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</si>
  <si>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</si>
  <si>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</si>
  <si>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</si>
  <si>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</si>
  <si>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</si>
  <si>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</si>
  <si>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</si>
  <si>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</si>
  <si>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</si>
  <si>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</si>
  <si>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</si>
  <si>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</si>
  <si>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</si>
  <si>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</si>
  <si>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</si>
  <si>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</si>
  <si>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</si>
  <si>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</si>
  <si>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</si>
  <si>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</si>
  <si>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</si>
  <si>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</si>
  <si>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</si>
  <si>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</si>
  <si>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</si>
  <si>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</si>
  <si>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</si>
  <si>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</si>
  <si>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</si>
  <si>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</si>
  <si>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</si>
  <si>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</si>
  <si>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</si>
  <si>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</si>
  <si>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</si>
  <si>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</si>
  <si>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</si>
  <si>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</si>
  <si>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</si>
  <si>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</si>
  <si>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</si>
  <si>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</si>
  <si>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</si>
  <si>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</si>
  <si>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</si>
  <si>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</si>
  <si>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</si>
  <si>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</si>
  <si>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</si>
  <si>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</si>
  <si>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</si>
  <si>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</si>
  <si>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</si>
  <si>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</si>
  <si>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</si>
  <si>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</si>
  <si>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</si>
  <si>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</si>
  <si>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</si>
  <si>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</si>
  <si>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</si>
  <si>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</si>
  <si>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</si>
  <si>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</si>
  <si>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</si>
  <si>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</si>
  <si>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</si>
  <si>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</si>
  <si>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</si>
  <si>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</si>
  <si>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</si>
  <si>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</si>
  <si>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</si>
  <si>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</si>
  <si>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</si>
  <si>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</si>
  <si>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</si>
  <si>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</si>
  <si>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</si>
  <si>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</si>
  <si>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</si>
  <si>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</si>
  <si>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</si>
  <si>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</si>
  <si>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</si>
  <si>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</si>
  <si>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</si>
  <si>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</si>
  <si>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</si>
  <si>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</si>
  <si>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</si>
  <si>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</si>
  <si>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</si>
  <si>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</si>
  <si>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</si>
  <si>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</si>
  <si>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</si>
  <si>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</si>
  <si>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</si>
  <si>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</si>
  <si>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</si>
  <si>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</si>
  <si>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</si>
  <si>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</si>
  <si>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</si>
  <si>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</si>
  <si>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</si>
  <si>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</si>
  <si>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</si>
  <si>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</si>
  <si>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</si>
  <si>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</si>
  <si>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</si>
  <si>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</si>
  <si>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</si>
  <si>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</si>
  <si>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</si>
  <si>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</si>
  <si>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</si>
  <si>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</si>
  <si>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</si>
  <si>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</si>
  <si>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</si>
  <si>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</si>
  <si>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</si>
  <si>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</si>
  <si>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</si>
  <si>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</si>
  <si>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</si>
  <si>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</si>
  <si>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</si>
  <si>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</si>
  <si>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</si>
  <si>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</si>
  <si>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</si>
  <si>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</si>
  <si>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</si>
  <si>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</si>
  <si>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</si>
  <si>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</si>
  <si>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</si>
  <si>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</si>
  <si>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</si>
  <si>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</si>
  <si>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</si>
  <si>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</si>
  <si>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</si>
  <si>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</si>
  <si>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</si>
  <si>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</si>
  <si>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</si>
  <si>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</si>
  <si>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</si>
  <si>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</si>
  <si>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</si>
  <si>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</si>
  <si>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</si>
  <si>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</si>
  <si>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</si>
  <si>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</si>
  <si>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</si>
  <si>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</si>
  <si>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</si>
  <si>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</si>
  <si>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</si>
  <si>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</si>
  <si>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</si>
  <si>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</si>
  <si>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</si>
  <si>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</si>
  <si>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</si>
  <si>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</si>
  <si>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</si>
  <si>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</si>
  <si>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</si>
  <si>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</si>
  <si>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</si>
  <si>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</si>
  <si>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</si>
  <si>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</si>
  <si>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</si>
  <si>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</si>
  <si>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</si>
  <si>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</si>
  <si>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</si>
  <si>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</si>
  <si>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</si>
  <si>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</si>
  <si>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</si>
  <si>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</si>
  <si>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</si>
  <si>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</si>
  <si>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</si>
  <si>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</si>
  <si>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</si>
  <si>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</si>
  <si>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</si>
  <si>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</si>
  <si>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</si>
  <si>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</si>
  <si>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</si>
  <si>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</si>
  <si>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</si>
  <si>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</si>
  <si>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</si>
  <si>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</si>
  <si>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</si>
  <si>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</si>
  <si>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</si>
  <si>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</si>
  <si>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</si>
  <si>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</si>
  <si>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</si>
  <si>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</si>
  <si>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</si>
  <si>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</si>
  <si>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</si>
  <si>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</si>
  <si>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</si>
  <si>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</si>
  <si>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</si>
  <si>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</si>
  <si>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</si>
  <si>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</si>
  <si>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</si>
  <si>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</si>
  <si>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</si>
  <si>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</si>
  <si>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</si>
  <si>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</si>
  <si>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</si>
  <si>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</si>
  <si>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</si>
  <si>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</si>
  <si>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</si>
  <si>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</si>
  <si>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</si>
  <si>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</si>
  <si>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</si>
  <si>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</si>
  <si>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</si>
  <si>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</si>
  <si>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</si>
  <si>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</si>
  <si>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</si>
  <si>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</si>
  <si>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</si>
  <si>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</si>
  <si>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</si>
  <si>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</si>
  <si>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</si>
  <si>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</si>
  <si>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</si>
  <si>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</si>
  <si>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</si>
  <si>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</si>
  <si>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</si>
  <si>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</si>
  <si>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</si>
  <si>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</si>
  <si>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</si>
  <si>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</si>
  <si>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</si>
  <si>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</si>
  <si>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</si>
  <si>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</si>
  <si>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</si>
  <si>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</si>
  <si>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</si>
  <si>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</si>
  <si>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</si>
  <si>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</si>
  <si>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</si>
  <si>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</si>
  <si>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</si>
  <si>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</si>
  <si>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</si>
  <si>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</si>
  <si>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</si>
  <si>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</si>
  <si>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</si>
  <si>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</si>
  <si>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</si>
  <si>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</si>
  <si>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</si>
  <si>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</si>
  <si>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</si>
  <si>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</si>
  <si>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</si>
  <si>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</si>
  <si>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</si>
  <si>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</si>
  <si>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</si>
  <si>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</si>
  <si>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</si>
  <si>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</si>
  <si>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</si>
  <si>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</si>
  <si>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</si>
  <si>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</si>
  <si>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</si>
  <si>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</si>
  <si>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</si>
  <si>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</si>
  <si>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</si>
  <si>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</si>
  <si>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</si>
  <si>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</si>
  <si>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</si>
  <si>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</si>
  <si>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</si>
  <si>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</si>
  <si>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</si>
  <si>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</si>
  <si>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</si>
  <si>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</si>
  <si>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</si>
  <si>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</si>
  <si>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</si>
  <si>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</si>
  <si>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</si>
  <si>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</si>
  <si>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</si>
  <si>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</si>
  <si>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</si>
  <si>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</si>
  <si>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</si>
  <si>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</si>
  <si>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</si>
  <si>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</si>
  <si>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</si>
  <si>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</si>
  <si>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</si>
  <si>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</si>
  <si>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</si>
  <si>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</si>
  <si>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</si>
  <si>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</si>
  <si>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</si>
  <si>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</si>
  <si>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</si>
  <si>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</si>
  <si>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</si>
  <si>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</si>
  <si>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</si>
  <si>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</si>
  <si>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</si>
  <si>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</si>
  <si>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</si>
  <si>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</si>
  <si>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</si>
  <si>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</si>
  <si>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</si>
  <si>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</si>
  <si>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</si>
  <si>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</si>
  <si>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</si>
  <si>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</si>
  <si>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</si>
  <si>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</si>
  <si>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</si>
  <si>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</si>
  <si>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</si>
  <si>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</si>
  <si>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</si>
  <si>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</si>
  <si>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</si>
  <si>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</si>
  <si>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</si>
  <si>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</si>
  <si>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</si>
  <si>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</si>
  <si>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</si>
  <si>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</si>
  <si>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</si>
  <si>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</si>
  <si>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</si>
  <si>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</si>
  <si>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</si>
  <si>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</si>
  <si>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</si>
  <si>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</si>
  <si>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</si>
  <si>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</si>
  <si>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</si>
  <si>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</si>
  <si>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</si>
  <si>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</si>
  <si>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</si>
  <si>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</si>
  <si>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</si>
  <si>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</si>
  <si>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</si>
  <si>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</si>
  <si>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</si>
  <si>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</si>
  <si>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</si>
  <si>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</si>
  <si>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</si>
  <si>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</si>
  <si>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</si>
  <si>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</si>
  <si>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</si>
  <si>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</si>
  <si>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</si>
  <si>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</si>
  <si>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</si>
  <si>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</si>
  <si>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</si>
  <si>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</si>
  <si>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</si>
  <si>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</si>
  <si>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</si>
  <si>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</si>
  <si>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</si>
  <si>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</si>
  <si>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</si>
  <si>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</si>
  <si>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</si>
  <si>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</si>
  <si>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</si>
  <si>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</si>
  <si>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</si>
  <si>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</si>
  <si>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</si>
  <si>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</si>
  <si>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</si>
  <si>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</si>
  <si>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</si>
  <si>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</si>
  <si>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</si>
  <si>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</si>
  <si>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</si>
  <si>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</si>
  <si>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</si>
  <si>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</si>
  <si>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</si>
  <si>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</si>
  <si>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</si>
  <si>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</si>
  <si>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</si>
  <si>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</si>
  <si>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</si>
  <si>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</si>
  <si>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</si>
  <si>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</si>
  <si>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</si>
  <si>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</si>
  <si>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</si>
  <si>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</si>
  <si>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</si>
  <si>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</si>
  <si>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</si>
  <si>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</si>
  <si>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</si>
  <si>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</si>
  <si>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</si>
  <si>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</si>
  <si>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</si>
  <si>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</si>
  <si>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</si>
  <si>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</si>
  <si>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</si>
  <si>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</si>
  <si>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</si>
  <si>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</si>
  <si>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</si>
  <si>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</si>
  <si>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</si>
  <si>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</si>
  <si>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</si>
  <si>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</si>
  <si>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</si>
  <si>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</si>
  <si>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</si>
  <si>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</si>
  <si>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</si>
  <si>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</si>
  <si>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</si>
  <si>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</si>
  <si>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</si>
  <si>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</si>
  <si>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</si>
  <si>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</si>
  <si>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</si>
  <si>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</si>
  <si>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</si>
  <si>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</si>
  <si>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</si>
  <si>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</si>
  <si>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</si>
  <si>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</si>
  <si>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</si>
  <si>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</si>
  <si>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</si>
  <si>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</si>
  <si>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</si>
  <si>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</si>
  <si>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</si>
  <si>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</si>
  <si>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</si>
  <si>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</si>
  <si>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</si>
  <si>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</si>
  <si>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</si>
  <si>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</si>
  <si>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</si>
  <si>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</si>
  <si>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</si>
  <si>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</si>
  <si>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</si>
  <si>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</si>
  <si>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</si>
  <si>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</si>
  <si>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</si>
  <si>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</si>
  <si>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</si>
  <si>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</si>
  <si>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</si>
  <si>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</si>
  <si>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</si>
  <si>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</si>
  <si>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</si>
  <si>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</si>
  <si>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</si>
  <si>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</si>
  <si>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</si>
  <si>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</si>
  <si>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</si>
  <si>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</si>
  <si>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</si>
  <si>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</si>
  <si>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</si>
  <si>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</si>
  <si>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</si>
  <si>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</si>
  <si>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</si>
  <si>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</si>
  <si>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</si>
  <si>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</si>
  <si>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</si>
  <si>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</si>
  <si>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</si>
  <si>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</si>
  <si>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</si>
  <si>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</si>
  <si>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</si>
  <si>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</si>
  <si>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</si>
  <si>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</si>
  <si>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</si>
  <si>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</si>
  <si>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</si>
  <si>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</si>
  <si>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</si>
  <si>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</si>
  <si>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</si>
  <si>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</si>
  <si>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</si>
  <si>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</si>
  <si>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</si>
  <si>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</si>
  <si>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</si>
  <si>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</si>
  <si>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</si>
  <si>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</si>
  <si>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</si>
  <si>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</si>
  <si>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</si>
  <si>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</si>
  <si>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</si>
  <si>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</si>
  <si>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</si>
  <si>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</si>
  <si>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</si>
  <si>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</si>
  <si>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</si>
  <si>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</si>
  <si>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</si>
  <si>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</si>
  <si>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</si>
  <si>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</si>
  <si>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</si>
  <si>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</si>
  <si>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</si>
  <si>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</si>
  <si>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</si>
  <si>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</si>
  <si>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</si>
  <si>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</si>
  <si>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</si>
  <si>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</si>
  <si>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</si>
  <si>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</si>
  <si>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</si>
  <si>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</si>
  <si>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</si>
  <si>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</si>
  <si>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</si>
  <si>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</si>
  <si>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</si>
  <si>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</si>
  <si>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</si>
  <si>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</si>
  <si>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</si>
  <si>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</si>
  <si>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</si>
  <si>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</si>
  <si>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</si>
  <si>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</si>
  <si>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</si>
  <si>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</si>
  <si>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</si>
  <si>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</si>
  <si>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</si>
  <si>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</si>
  <si>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</si>
  <si>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</si>
  <si>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</si>
  <si>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</si>
  <si>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</si>
  <si>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</si>
  <si>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</si>
  <si>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</si>
  <si>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</si>
  <si>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</si>
  <si>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</si>
  <si>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</si>
  <si>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</si>
  <si>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</si>
  <si>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</si>
  <si>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</si>
  <si>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</si>
  <si>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</si>
  <si>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</si>
  <si>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</si>
  <si>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</si>
  <si>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</si>
  <si>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</si>
  <si>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</si>
  <si>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</si>
  <si>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</si>
  <si>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</si>
  <si>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</si>
  <si>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</si>
  <si>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</si>
  <si>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</si>
  <si>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</si>
  <si>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</si>
  <si>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</si>
  <si>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</si>
  <si>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</si>
  <si>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</si>
  <si>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</si>
  <si>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</si>
  <si>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</si>
  <si>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</si>
  <si>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</si>
  <si>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</si>
  <si>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</si>
  <si>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</si>
  <si>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</si>
  <si>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</si>
  <si>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</si>
  <si>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</si>
  <si>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</si>
  <si>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</si>
  <si>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</si>
  <si>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</si>
  <si>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</si>
  <si>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</si>
  <si>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</si>
  <si>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</si>
  <si>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</si>
  <si>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</si>
  <si>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</si>
  <si>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</si>
  <si>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</si>
  <si>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</si>
  <si>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</si>
  <si>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</si>
  <si>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</si>
  <si>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</si>
  <si>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</si>
  <si>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</si>
  <si>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</si>
  <si>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</si>
  <si>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</si>
  <si>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</si>
  <si>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</si>
  <si>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</si>
  <si>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</si>
  <si>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</si>
  <si>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</si>
  <si>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</si>
  <si>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</si>
  <si>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</si>
  <si>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</si>
  <si>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</si>
  <si>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</si>
  <si>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</si>
  <si>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</si>
  <si>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</si>
  <si>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</si>
  <si>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</si>
  <si>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</si>
  <si>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</si>
  <si>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</si>
  <si>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</si>
  <si>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</si>
  <si>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</si>
  <si>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</si>
  <si>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</si>
  <si>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</si>
  <si>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</si>
  <si>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</si>
  <si>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</si>
  <si>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</si>
  <si>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</si>
  <si>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</si>
  <si>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</si>
  <si>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</si>
  <si>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</si>
  <si>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</si>
  <si>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</si>
  <si>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</si>
  <si>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</si>
  <si>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</si>
  <si>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</si>
  <si>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</si>
  <si>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</si>
  <si>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</si>
  <si>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</si>
  <si>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</si>
  <si>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</si>
  <si>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</si>
  <si>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</si>
  <si>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</si>
  <si>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</si>
  <si>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</si>
  <si>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</si>
  <si>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</si>
  <si>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</si>
  <si>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</si>
  <si>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</si>
  <si>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</si>
  <si>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</si>
  <si>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</si>
  <si>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</si>
  <si>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</si>
  <si>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</si>
  <si>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</si>
  <si>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</si>
  <si>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</si>
  <si>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</si>
  <si>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</si>
  <si>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</si>
  <si>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</si>
  <si>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</si>
  <si>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</si>
  <si>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</si>
  <si>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</si>
  <si>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</si>
  <si>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</si>
  <si>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</si>
  <si>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</si>
  <si>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</si>
  <si>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</si>
  <si>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</si>
  <si>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</si>
  <si>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</si>
  <si>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</si>
  <si>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</si>
  <si>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</si>
  <si>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</si>
  <si>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</si>
  <si>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</si>
  <si>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</si>
  <si>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</si>
  <si>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</si>
  <si>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</si>
  <si>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</si>
  <si>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</si>
  <si>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</si>
  <si>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</si>
  <si>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</si>
  <si>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</si>
  <si>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</si>
  <si>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</si>
  <si>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</si>
  <si>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</si>
  <si>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</si>
  <si>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</si>
  <si>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</si>
  <si>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</si>
  <si>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</si>
  <si>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</si>
  <si>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</si>
  <si>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</si>
  <si>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</si>
  <si>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</si>
  <si>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</si>
  <si>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</si>
  <si>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</si>
  <si>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</si>
  <si>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</si>
  <si>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</si>
  <si>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</si>
  <si>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</si>
  <si>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</si>
  <si>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</si>
  <si>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</si>
  <si>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</si>
  <si>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</si>
  <si>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</si>
  <si>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</si>
  <si>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</si>
  <si>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</si>
  <si>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</si>
  <si>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</si>
  <si>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</si>
  <si>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</si>
  <si>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</si>
  <si>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</si>
  <si>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</si>
  <si>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</si>
  <si>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</si>
  <si>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</si>
  <si>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</si>
  <si>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</si>
  <si>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</si>
  <si>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</si>
  <si>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</si>
  <si>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</si>
  <si>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</si>
  <si>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</si>
  <si>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</si>
  <si>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</si>
  <si>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</si>
  <si>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</si>
  <si>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</si>
  <si>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</si>
  <si>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</si>
  <si>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</si>
  <si>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</si>
  <si>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</si>
  <si>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</si>
  <si>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</si>
  <si>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</si>
  <si>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</si>
  <si>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</si>
  <si>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</si>
  <si>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</si>
  <si>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</si>
  <si>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</si>
  <si>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</si>
  <si>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</si>
  <si>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</si>
  <si>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</si>
  <si>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</si>
  <si>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</si>
  <si>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</si>
  <si>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</si>
  <si>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</si>
  <si>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</si>
  <si>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</si>
  <si>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</si>
  <si>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</si>
  <si>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</si>
  <si>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</si>
  <si>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</si>
  <si>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</si>
  <si>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</si>
  <si>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</si>
  <si>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</si>
  <si>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</si>
  <si>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</si>
  <si>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</si>
  <si>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</si>
  <si>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</si>
  <si>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</si>
  <si>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</si>
  <si>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</si>
  <si>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</si>
  <si>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</si>
  <si>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</si>
  <si>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</si>
  <si>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</si>
  <si>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</si>
  <si>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</si>
  <si>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</si>
  <si>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</si>
  <si>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</si>
  <si>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</si>
  <si>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</si>
  <si>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</si>
  <si>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</si>
  <si>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</si>
  <si>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</si>
  <si>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</si>
  <si>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</si>
  <si>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</si>
  <si>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</si>
  <si>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</si>
  <si>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</si>
  <si>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</si>
  <si>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</si>
  <si>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</si>
  <si>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</si>
  <si>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</si>
  <si>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</si>
  <si>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</si>
  <si>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</si>
  <si>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</si>
  <si>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</si>
  <si>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</si>
  <si>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</si>
  <si>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</si>
  <si>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</si>
  <si>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</si>
  <si>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</si>
  <si>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</si>
  <si>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</si>
  <si>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</si>
  <si>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</si>
  <si>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</si>
  <si>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</si>
  <si>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</si>
  <si>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</si>
  <si>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</si>
  <si>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</si>
  <si>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</si>
  <si>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</si>
  <si>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</si>
  <si>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</si>
  <si>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</si>
  <si>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</si>
  <si>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</si>
  <si>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</si>
  <si>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</si>
  <si>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</si>
  <si>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</si>
  <si>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</si>
  <si>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</si>
  <si>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</si>
  <si>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</si>
  <si>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</si>
  <si>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</si>
  <si>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</si>
  <si>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</si>
  <si>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</si>
  <si>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</si>
  <si>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</si>
  <si>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</si>
  <si>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</si>
  <si>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</si>
  <si>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</si>
  <si>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</si>
  <si>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</si>
  <si>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</si>
  <si>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</si>
  <si>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</si>
  <si>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</si>
  <si>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</si>
  <si>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</si>
  <si>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</si>
  <si>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</si>
  <si>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</si>
  <si>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</si>
  <si>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</si>
  <si>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</si>
  <si>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</si>
  <si>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</si>
  <si>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</si>
  <si>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</si>
  <si>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</si>
  <si>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</si>
  <si>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</si>
  <si>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</si>
  <si>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</si>
  <si>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</si>
  <si>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</si>
  <si>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</si>
  <si>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</si>
  <si>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</si>
  <si>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</si>
  <si>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</si>
  <si>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</si>
  <si>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</si>
  <si>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</si>
  <si>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</si>
  <si>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</si>
  <si>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</si>
  <si>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</si>
  <si>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</si>
  <si>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</si>
  <si>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</si>
  <si>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</si>
  <si>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</si>
  <si>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</si>
  <si>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</si>
  <si>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</si>
  <si>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</si>
  <si>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</si>
  <si>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</si>
  <si>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</si>
  <si>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</si>
  <si>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</si>
  <si>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</si>
  <si>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</si>
  <si>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</si>
  <si>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</si>
  <si>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</si>
  <si>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</si>
  <si>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</si>
  <si>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</si>
  <si>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</si>
  <si>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</si>
  <si>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</si>
  <si>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</si>
  <si>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</si>
  <si>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</si>
  <si>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</si>
  <si>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</si>
  <si>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</si>
  <si>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</si>
  <si>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</si>
  <si>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</si>
  <si>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</si>
  <si>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</si>
  <si>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</si>
  <si>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</si>
  <si>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</si>
  <si>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</si>
  <si>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</si>
  <si>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</si>
  <si>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</si>
  <si>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</si>
  <si>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</si>
  <si>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</si>
  <si>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</si>
  <si>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</si>
  <si>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</si>
  <si>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</si>
  <si>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</si>
  <si>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</si>
  <si>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</si>
  <si>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</si>
  <si>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</si>
  <si>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</si>
  <si>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</si>
  <si>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</si>
  <si>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</si>
  <si>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</si>
  <si>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</si>
  <si>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</si>
  <si>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</si>
  <si>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</si>
  <si>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</si>
  <si>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</si>
  <si>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</si>
  <si>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</si>
  <si>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</si>
  <si>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</si>
  <si>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</si>
  <si>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</si>
  <si>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</si>
  <si>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</si>
  <si>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</si>
  <si>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</si>
  <si>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</si>
  <si>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</si>
  <si>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</si>
  <si>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</si>
  <si>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</si>
  <si>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</si>
  <si>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</si>
  <si>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</si>
  <si>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</si>
  <si>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</si>
  <si>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</si>
  <si>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</si>
  <si>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</si>
  <si>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</si>
  <si>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</si>
  <si>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</si>
  <si>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</si>
  <si>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</si>
  <si>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</si>
  <si>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</si>
  <si>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</si>
  <si>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</si>
  <si>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</si>
  <si>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</si>
  <si>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</si>
  <si>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</si>
  <si>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</si>
  <si>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</si>
  <si>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</si>
  <si>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</si>
  <si>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</si>
  <si>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</si>
  <si>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</si>
  <si>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</si>
  <si>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</si>
  <si>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</si>
  <si>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</si>
  <si>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</si>
  <si>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</si>
  <si>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</si>
  <si>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</si>
  <si>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</si>
  <si>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</si>
  <si>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</si>
  <si>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</si>
  <si>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</si>
  <si>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</si>
  <si>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</si>
  <si>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</si>
  <si>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</si>
  <si>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</si>
  <si>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</si>
  <si>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</si>
  <si>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</si>
  <si>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</si>
  <si>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</si>
  <si>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</si>
  <si>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</si>
  <si>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</si>
  <si>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</si>
  <si>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</si>
  <si>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</si>
  <si>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</si>
  <si>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</si>
  <si>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</si>
  <si>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</si>
  <si>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</si>
  <si>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</si>
  <si>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</si>
  <si>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</si>
  <si>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</si>
  <si>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</si>
  <si>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</si>
  <si>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</si>
  <si>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</si>
  <si>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</si>
  <si>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</si>
  <si>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</si>
  <si>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</si>
  <si>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</si>
  <si>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</si>
  <si>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</si>
  <si>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</si>
  <si>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</si>
  <si>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</si>
  <si>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</si>
  <si>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</si>
  <si>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</si>
  <si>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</si>
  <si>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</si>
  <si>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</si>
  <si>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</si>
  <si>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</si>
  <si>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</si>
  <si>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</si>
  <si>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</si>
  <si>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</si>
  <si>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</si>
  <si>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</si>
  <si>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</si>
  <si>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</si>
  <si>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</si>
  <si>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</si>
  <si>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</si>
  <si>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</si>
  <si>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</si>
  <si>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</si>
  <si>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</si>
  <si>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</si>
  <si>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</si>
  <si>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</si>
  <si>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</si>
  <si>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</si>
  <si>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</si>
  <si>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</si>
  <si>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</si>
  <si>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</si>
  <si>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</si>
  <si>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</si>
  <si>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</si>
  <si>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</si>
  <si>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</si>
  <si>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</si>
  <si>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</si>
  <si>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</si>
  <si>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</si>
  <si>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</si>
  <si>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</si>
  <si>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</si>
  <si>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</si>
  <si>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</si>
  <si>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</si>
  <si>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</si>
  <si>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</si>
  <si>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</si>
  <si>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</si>
  <si>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</si>
  <si>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</si>
  <si>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</si>
  <si>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</si>
  <si>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</si>
  <si>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</si>
  <si>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</si>
  <si>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</si>
  <si>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</si>
  <si>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</si>
  <si>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</si>
  <si>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</si>
  <si>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</si>
  <si>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</si>
  <si>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</si>
  <si>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</si>
  <si>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</si>
  <si>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</si>
  <si>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</si>
  <si>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</si>
  <si>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</si>
  <si>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</si>
  <si>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</si>
  <si>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</si>
  <si>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</si>
  <si>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</si>
  <si>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</si>
  <si>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</si>
  <si>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</si>
  <si>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</si>
  <si>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</si>
  <si>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</si>
  <si>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</si>
  <si>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</si>
  <si>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</si>
  <si>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</si>
  <si>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</si>
  <si>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</si>
  <si>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</si>
  <si>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</si>
  <si>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</si>
  <si>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</si>
  <si>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</si>
  <si>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</si>
  <si>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</si>
  <si>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</si>
  <si>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</si>
  <si>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</si>
  <si>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</si>
  <si>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</si>
  <si>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</si>
  <si>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</si>
  <si>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</si>
  <si>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</si>
  <si>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</si>
  <si>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</si>
  <si>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</si>
  <si>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</si>
  <si>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</si>
  <si>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</si>
  <si>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</si>
  <si>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</si>
  <si>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</si>
  <si>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</si>
  <si>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</si>
  <si>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</si>
  <si>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</si>
  <si>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</si>
  <si>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</si>
  <si>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</si>
  <si>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</si>
  <si>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</si>
  <si>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</si>
  <si>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</si>
  <si>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</si>
  <si>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</si>
  <si>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</si>
  <si>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</si>
  <si>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</si>
  <si>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</si>
  <si>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</si>
  <si>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</si>
  <si>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</si>
  <si>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</si>
  <si>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</si>
  <si>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</si>
  <si>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</si>
  <si>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</si>
  <si>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</si>
  <si>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</si>
  <si>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</si>
  <si>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</si>
  <si>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</si>
  <si>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</si>
  <si>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</si>
  <si>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</si>
  <si>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</si>
  <si>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</si>
  <si>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</si>
  <si>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</si>
  <si>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</si>
  <si>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</si>
  <si>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</si>
  <si>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</si>
  <si>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</si>
  <si>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</si>
  <si>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</si>
  <si>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</si>
  <si>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</si>
  <si>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</si>
  <si>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</si>
  <si>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</si>
  <si>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</si>
  <si>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</si>
  <si>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</si>
  <si>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</si>
  <si>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</si>
  <si>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</si>
  <si>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</si>
  <si>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</si>
  <si>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</si>
  <si>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</si>
  <si>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</si>
  <si>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</si>
  <si>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</si>
  <si>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</si>
  <si>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</si>
  <si>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</si>
  <si>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</si>
  <si>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</si>
  <si>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</si>
  <si>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</si>
  <si>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</si>
  <si>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</si>
  <si>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</si>
  <si>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</si>
  <si>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</si>
  <si>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</si>
  <si>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</si>
  <si>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</si>
  <si>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</si>
  <si>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</si>
  <si>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</si>
  <si>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</si>
  <si>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</si>
  <si>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</si>
  <si>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</si>
  <si>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</si>
  <si>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</si>
  <si>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</si>
  <si>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</si>
  <si>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</si>
  <si>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</si>
  <si>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</si>
  <si>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</si>
  <si>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</si>
  <si>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</si>
  <si>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</si>
  <si>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</si>
  <si>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</si>
  <si>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</si>
  <si>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</si>
  <si>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</si>
  <si>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</si>
  <si>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</si>
  <si>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</si>
  <si>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</si>
  <si>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</si>
  <si>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</si>
  <si>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</si>
  <si>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</si>
  <si>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</si>
  <si>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</si>
  <si>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</si>
  <si>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</si>
  <si>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</si>
  <si>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</si>
  <si>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</si>
  <si>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</si>
  <si>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</si>
  <si>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</si>
  <si>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</si>
  <si>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</si>
  <si>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</si>
  <si>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</si>
  <si>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</si>
  <si>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</si>
  <si>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</si>
  <si>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</si>
  <si>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</si>
  <si>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</si>
  <si>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</si>
  <si>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</si>
  <si>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</si>
  <si>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</si>
  <si>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</si>
  <si>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</si>
  <si>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</si>
  <si>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</si>
  <si>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</si>
  <si>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</si>
  <si>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</si>
  <si>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</si>
  <si>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</si>
  <si>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</si>
  <si>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</si>
  <si>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</si>
  <si>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</si>
  <si>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</si>
  <si>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</si>
  <si>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</si>
  <si>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</si>
  <si>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</si>
  <si>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</si>
  <si>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</si>
  <si>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</si>
  <si>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</si>
  <si>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</si>
  <si>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</si>
  <si>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</si>
  <si>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</si>
  <si>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</si>
  <si>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</si>
  <si>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</si>
  <si>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</si>
  <si>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</si>
  <si>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</si>
  <si>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</si>
  <si>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</si>
  <si>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</si>
  <si>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</si>
  <si>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</si>
  <si>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</si>
  <si>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</si>
  <si>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</si>
  <si>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</si>
  <si>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</si>
  <si>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</si>
  <si>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</si>
  <si>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</si>
  <si>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</si>
  <si>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</si>
  <si>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</si>
  <si>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</si>
  <si>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</si>
  <si>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</si>
  <si>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</si>
  <si>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</si>
  <si>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</si>
  <si>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</si>
  <si>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</si>
  <si>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</si>
  <si>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</si>
  <si>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</si>
  <si>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</si>
  <si>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</si>
  <si>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</si>
  <si>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</si>
  <si>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</si>
  <si>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</si>
  <si>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</si>
  <si>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</si>
  <si>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</si>
  <si>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</si>
  <si>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</si>
  <si>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</si>
  <si>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</si>
  <si>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</si>
  <si>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</si>
  <si>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</si>
  <si>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</si>
  <si>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</si>
  <si>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</si>
  <si>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</si>
  <si>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</si>
  <si>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</si>
  <si>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</si>
  <si>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</si>
  <si>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</si>
  <si>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</si>
  <si>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</si>
  <si>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</si>
  <si>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</si>
  <si>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</si>
  <si>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</si>
  <si>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</si>
  <si>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</si>
  <si>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</si>
  <si>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</si>
  <si>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</si>
  <si>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</si>
  <si>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</si>
  <si>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</si>
  <si>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</si>
  <si>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</si>
  <si>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</si>
  <si>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</si>
  <si>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</si>
  <si>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</si>
  <si>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</si>
  <si>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</si>
  <si>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</si>
  <si>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</si>
  <si>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</si>
  <si>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</si>
  <si>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</si>
  <si>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</si>
  <si>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</si>
  <si>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</si>
  <si>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</si>
  <si>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</si>
  <si>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</si>
  <si>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</si>
  <si>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</si>
  <si>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</si>
  <si>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</si>
  <si>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</si>
  <si>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</si>
  <si>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</si>
  <si>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</si>
  <si>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</si>
  <si>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</si>
  <si>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</si>
  <si>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</si>
  <si>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</si>
  <si>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</si>
  <si>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</si>
  <si>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</si>
  <si>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</si>
  <si>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</si>
  <si>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</si>
  <si>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</si>
  <si>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</si>
  <si>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</si>
  <si>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</si>
  <si>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</si>
  <si>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</si>
  <si>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</si>
  <si>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</si>
  <si>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</si>
  <si>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</si>
  <si>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</si>
  <si>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</si>
  <si>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</si>
  <si>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</si>
  <si>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</si>
  <si>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</si>
  <si>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</si>
  <si>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</si>
  <si>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</si>
  <si>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</si>
  <si>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</si>
  <si>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</si>
  <si>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</si>
  <si>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</si>
  <si>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</si>
  <si>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</si>
  <si>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</si>
  <si>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</si>
  <si>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</si>
  <si>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</si>
  <si>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</si>
  <si>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</si>
  <si>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</si>
  <si>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</si>
  <si>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</si>
  <si>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</si>
  <si>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</si>
  <si>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</si>
  <si>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</si>
  <si>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</si>
  <si>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</si>
  <si>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</si>
  <si>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</si>
  <si>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</si>
  <si>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</si>
  <si>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</si>
  <si>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</si>
  <si>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</si>
  <si>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</si>
  <si>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</si>
  <si>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</si>
  <si>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</si>
  <si>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</si>
  <si>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</si>
  <si>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</si>
  <si>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</si>
  <si>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</si>
  <si>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</si>
  <si>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</si>
  <si>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</si>
  <si>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</si>
  <si>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</si>
  <si>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</si>
  <si>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</si>
  <si>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</si>
  <si>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</si>
  <si>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</si>
  <si>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</si>
  <si>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</si>
  <si>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</si>
  <si>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</si>
  <si>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</si>
  <si>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</si>
  <si>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</si>
  <si>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</si>
  <si>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</si>
  <si>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</si>
  <si>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</si>
  <si>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</si>
  <si>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</si>
  <si>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</si>
  <si>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</si>
  <si>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</si>
  <si>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</si>
  <si>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</si>
  <si>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</si>
  <si>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</si>
  <si>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</si>
  <si>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</si>
  <si>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</si>
  <si>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</si>
  <si>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</si>
  <si>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</si>
  <si>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</si>
  <si>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</si>
  <si>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</si>
  <si>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</si>
  <si>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</si>
  <si>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</si>
  <si>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</si>
  <si>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</si>
  <si>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</si>
  <si>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</si>
  <si>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</si>
  <si>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</si>
  <si>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</si>
  <si>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</si>
  <si>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</si>
  <si>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</si>
  <si>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</si>
  <si>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</si>
  <si>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</si>
  <si>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</si>
  <si>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</si>
  <si>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</si>
  <si>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</si>
  <si>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</si>
  <si>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</si>
  <si>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</si>
  <si>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</si>
  <si>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</si>
  <si>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</si>
  <si>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</si>
  <si>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</si>
  <si>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</si>
  <si>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</si>
  <si>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</si>
  <si>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</si>
  <si>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</si>
  <si>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</si>
  <si>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</si>
  <si>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</si>
  <si>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</si>
  <si>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</si>
  <si>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</si>
  <si>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</si>
  <si>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</si>
  <si>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</si>
  <si>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</si>
  <si>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</si>
  <si>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</si>
  <si>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</si>
  <si>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</si>
  <si>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</si>
  <si>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</si>
  <si>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</si>
  <si>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</si>
  <si>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</si>
  <si>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</si>
  <si>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</si>
  <si>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</si>
  <si>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</si>
  <si>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</si>
  <si>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</si>
  <si>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</si>
  <si>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</si>
  <si>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</si>
  <si>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</si>
  <si>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</si>
  <si>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</si>
  <si>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</si>
  <si>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</si>
  <si>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</si>
  <si>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</si>
  <si>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</si>
  <si>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</si>
  <si>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</si>
  <si>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</si>
  <si>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</si>
  <si>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</si>
  <si>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</si>
  <si>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</si>
  <si>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</si>
  <si>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</si>
  <si>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</si>
  <si>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</si>
  <si>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</si>
  <si>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</si>
  <si>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</si>
  <si>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</si>
  <si>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</si>
  <si>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</si>
  <si>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</si>
  <si>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</si>
  <si>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</si>
  <si>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</si>
  <si>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</si>
  <si>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</si>
  <si>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</si>
  <si>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</si>
  <si>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</si>
  <si>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</si>
  <si>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</si>
  <si>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</si>
  <si>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</si>
  <si>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</si>
  <si>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</si>
  <si>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</si>
  <si>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</si>
  <si>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</si>
  <si>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</si>
  <si>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</si>
  <si>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</si>
  <si>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</si>
  <si>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</si>
  <si>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</si>
  <si>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</si>
  <si>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</si>
  <si>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</si>
  <si>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</si>
  <si>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</si>
  <si>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</si>
  <si>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</si>
  <si>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</si>
  <si>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</si>
  <si>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</si>
  <si>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</si>
  <si>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</si>
  <si>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</si>
  <si>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</si>
  <si>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</si>
  <si>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</si>
  <si>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</si>
  <si>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</si>
  <si>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</si>
  <si>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</si>
  <si>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</si>
  <si>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</si>
  <si>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</si>
  <si>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</si>
  <si>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</si>
  <si>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</si>
  <si>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</si>
  <si>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</si>
  <si>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</si>
  <si>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</si>
  <si>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</si>
  <si>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</si>
  <si>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</si>
  <si>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</si>
  <si>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</si>
  <si>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</si>
  <si>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</si>
  <si>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</si>
  <si>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</si>
  <si>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</si>
  <si>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</si>
  <si>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</si>
  <si>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</si>
  <si>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</si>
  <si>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</si>
  <si>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</si>
  <si>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</si>
  <si>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</si>
  <si>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</si>
  <si>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</si>
  <si>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</si>
  <si>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</si>
  <si>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</si>
  <si>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</si>
  <si>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</si>
  <si>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</si>
  <si>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</si>
  <si>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</si>
  <si>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</si>
  <si>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</si>
  <si>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</si>
  <si>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</si>
  <si>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</si>
  <si>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</si>
  <si>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</si>
  <si>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</si>
  <si>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</si>
  <si>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</si>
  <si>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</si>
  <si>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</si>
  <si>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</si>
  <si>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</si>
  <si>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</si>
  <si>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</si>
  <si>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</si>
  <si>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</si>
  <si>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</si>
  <si>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</si>
  <si>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</si>
  <si>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</si>
  <si>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</si>
  <si>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</si>
  <si>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</si>
  <si>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</si>
  <si>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</si>
  <si>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</si>
  <si>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</si>
  <si>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</si>
  <si>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</si>
  <si>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</si>
  <si>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</si>
  <si>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</si>
  <si>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</si>
  <si>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</si>
  <si>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</si>
  <si>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</si>
  <si>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</si>
  <si>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</si>
  <si>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</si>
  <si>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</si>
  <si>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</si>
  <si>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</si>
  <si>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</si>
  <si>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</si>
  <si>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</si>
  <si>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</si>
  <si>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</si>
  <si>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</si>
  <si>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</si>
  <si>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</si>
  <si>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</si>
  <si>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</si>
  <si>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</si>
  <si>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</si>
  <si>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</si>
  <si>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</si>
  <si>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</si>
  <si>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</si>
  <si>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</si>
  <si>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</si>
  <si>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</si>
  <si>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</si>
  <si>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</si>
  <si>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</si>
  <si>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</si>
  <si>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</si>
  <si>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</si>
  <si>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</si>
  <si>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</si>
  <si>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</si>
  <si>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</si>
  <si>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</si>
  <si>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</si>
  <si>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</si>
  <si>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</si>
  <si>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</si>
  <si>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</si>
  <si>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</si>
  <si>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</si>
  <si>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</si>
  <si>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</si>
  <si>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</si>
  <si>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</si>
  <si>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</si>
  <si>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</si>
  <si>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</si>
  <si>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</si>
  <si>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</si>
  <si>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</si>
  <si>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</si>
  <si>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</si>
  <si>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</si>
  <si>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</si>
  <si>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</si>
  <si>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</si>
  <si>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</si>
  <si>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</si>
  <si>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</si>
  <si>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</si>
  <si>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</si>
  <si>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</si>
  <si>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</si>
  <si>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</si>
  <si>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</si>
  <si>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</si>
  <si>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</si>
  <si>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</si>
  <si>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</si>
  <si>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</si>
  <si>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</si>
  <si>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</si>
  <si>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</si>
  <si>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</si>
  <si>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</si>
  <si>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</si>
  <si>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</si>
  <si>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</si>
  <si>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</si>
  <si>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</si>
  <si>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</si>
  <si>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</si>
  <si>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</si>
  <si>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</si>
  <si>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</si>
  <si>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</si>
  <si>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</si>
  <si>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</si>
  <si>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</si>
  <si>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</si>
  <si>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</si>
  <si>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</si>
  <si>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</si>
  <si>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</si>
  <si>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</si>
  <si>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</si>
  <si>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</si>
  <si>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</si>
  <si>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</si>
  <si>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</si>
  <si>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</si>
  <si>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</si>
  <si>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</si>
  <si>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</si>
  <si>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</si>
  <si>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</si>
  <si>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</si>
  <si>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</si>
  <si>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</si>
  <si>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</si>
  <si>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</si>
  <si>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</si>
  <si>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</si>
  <si>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</si>
  <si>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</si>
  <si>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</si>
  <si>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</si>
  <si>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</si>
  <si>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</si>
  <si>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</si>
  <si>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</si>
  <si>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</si>
  <si>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</si>
  <si>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</si>
  <si>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</si>
  <si>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</si>
  <si>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</si>
  <si>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</si>
  <si>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</si>
  <si>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</si>
  <si>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</si>
  <si>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</si>
  <si>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</si>
  <si>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</si>
  <si>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</si>
  <si>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</si>
  <si>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</si>
  <si>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</si>
  <si>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</si>
  <si>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</si>
  <si>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</si>
  <si>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</si>
  <si>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</si>
  <si>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</si>
  <si>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</si>
  <si>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</si>
  <si>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</si>
  <si>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</si>
  <si>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</si>
  <si>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</si>
  <si>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</si>
  <si>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</si>
  <si>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</si>
  <si>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</si>
  <si>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</si>
  <si>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</si>
  <si>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</si>
  <si>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</si>
  <si>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</si>
  <si>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</si>
  <si>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</si>
  <si>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</si>
  <si>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</si>
  <si>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</si>
  <si>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</si>
  <si>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</si>
  <si>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</si>
  <si>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</si>
  <si>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</si>
  <si>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</si>
  <si>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</si>
  <si>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</si>
  <si>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</si>
  <si>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</si>
  <si>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</si>
  <si>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</si>
  <si>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</si>
  <si>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</si>
  <si>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</si>
  <si>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</si>
  <si>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</si>
  <si>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</si>
  <si>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</si>
  <si>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</si>
  <si>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</si>
  <si>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</si>
  <si>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</si>
  <si>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</si>
  <si>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</si>
  <si>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</si>
  <si>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</si>
  <si>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</si>
  <si>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</si>
  <si>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</si>
  <si>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</si>
  <si>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</si>
  <si>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</si>
  <si>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</si>
  <si>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</si>
  <si>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</si>
  <si>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</si>
  <si>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</si>
  <si>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</si>
  <si>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</si>
  <si>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</si>
  <si>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</si>
  <si>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</si>
  <si>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</si>
  <si>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</si>
  <si>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</si>
  <si>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</si>
  <si>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</si>
  <si>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</si>
  <si>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</si>
  <si>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</si>
  <si>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</si>
  <si>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</si>
  <si>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</si>
  <si>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</si>
  <si>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</si>
  <si>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</si>
  <si>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</si>
  <si>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</si>
  <si>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</si>
  <si>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</si>
  <si>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</si>
  <si>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</si>
  <si>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</si>
  <si>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</si>
  <si>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</si>
  <si>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</si>
  <si>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</si>
  <si>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</si>
  <si>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</si>
  <si>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</si>
  <si>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</si>
  <si>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</si>
  <si>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</si>
  <si>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</si>
  <si>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</si>
  <si>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</si>
  <si>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</si>
  <si>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</si>
  <si>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</si>
  <si>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</si>
  <si>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</si>
  <si>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</si>
  <si>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</si>
  <si>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</si>
  <si>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</si>
  <si>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</si>
  <si>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</si>
  <si>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</si>
  <si>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</si>
  <si>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</si>
  <si>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</si>
  <si>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</si>
  <si>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</si>
  <si>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</si>
  <si>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</si>
  <si>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</si>
  <si>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</si>
  <si>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</si>
  <si>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</si>
  <si>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</si>
  <si>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</si>
  <si>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</si>
  <si>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</si>
  <si>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</si>
  <si>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</si>
  <si>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</si>
  <si>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</si>
  <si>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</si>
  <si>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</si>
  <si>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</si>
  <si>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</si>
  <si>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</si>
  <si>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</si>
  <si>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</si>
  <si>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</si>
  <si>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</si>
  <si>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</si>
  <si>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</si>
  <si>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</si>
  <si>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</si>
  <si>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</si>
  <si>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</si>
  <si>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</si>
  <si>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</si>
  <si>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</si>
  <si>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</si>
  <si>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</si>
  <si>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</si>
  <si>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</si>
  <si>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</si>
  <si>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</si>
  <si>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</si>
  <si>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</si>
  <si>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</si>
  <si>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</si>
  <si>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</si>
  <si>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</si>
  <si>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</si>
  <si>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</si>
  <si>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</si>
  <si>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</si>
  <si>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</si>
  <si>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</si>
  <si>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</si>
  <si>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</si>
  <si>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</si>
  <si>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</si>
  <si>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</si>
  <si>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</si>
  <si>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</si>
  <si>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</si>
  <si>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</si>
  <si>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</si>
  <si>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</si>
  <si>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</si>
  <si>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</si>
  <si>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</si>
  <si>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</si>
  <si>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</si>
  <si>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</si>
  <si>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</si>
  <si>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</si>
  <si>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</si>
  <si>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</si>
  <si>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</si>
  <si>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</si>
  <si>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</si>
  <si>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</si>
  <si>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</si>
  <si>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</si>
  <si>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</si>
  <si>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</si>
  <si>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</si>
  <si>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</si>
  <si>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</si>
  <si>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</si>
  <si>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</si>
  <si>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</si>
  <si>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</si>
  <si>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</si>
  <si>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</si>
  <si>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</si>
  <si>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</si>
  <si>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</si>
  <si>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</si>
  <si>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</si>
  <si>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</si>
  <si>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</si>
  <si>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</si>
  <si>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</si>
  <si>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</si>
  <si>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</si>
  <si>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</si>
  <si>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</si>
  <si>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</si>
  <si>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</si>
  <si>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</si>
  <si>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</si>
  <si>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</si>
  <si>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</si>
  <si>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</si>
  <si>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</si>
  <si>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</si>
  <si>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</si>
  <si>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</si>
  <si>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</si>
  <si>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</si>
  <si>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</si>
  <si>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</si>
  <si>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</si>
  <si>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</si>
  <si>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</si>
  <si>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</si>
  <si>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</si>
  <si>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</si>
  <si>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</si>
  <si>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</si>
  <si>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</si>
  <si>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</si>
  <si>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</si>
  <si>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</si>
  <si>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</si>
  <si>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</si>
  <si>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</si>
  <si>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</si>
  <si>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</si>
  <si>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</si>
  <si>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</si>
  <si>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</si>
  <si>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</si>
  <si>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</si>
  <si>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</si>
  <si>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</si>
  <si>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</si>
  <si>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</si>
  <si>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</si>
  <si>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</si>
  <si>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</si>
  <si>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</si>
  <si>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</si>
  <si>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</si>
  <si>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</si>
  <si>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</si>
  <si>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</si>
  <si>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</si>
  <si>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</si>
  <si>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</si>
  <si>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</si>
  <si>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</si>
  <si>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</si>
  <si>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</si>
  <si>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</si>
  <si>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</si>
  <si>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</si>
  <si>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</si>
  <si>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</si>
  <si>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</si>
  <si>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</si>
  <si>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</si>
  <si>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</si>
  <si>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</si>
  <si>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</si>
  <si>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</si>
  <si>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</si>
  <si>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</si>
  <si>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</si>
  <si>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</si>
  <si>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</si>
  <si>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</si>
  <si>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</si>
  <si>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</si>
  <si>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</si>
  <si>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</si>
  <si>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</si>
  <si>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</si>
  <si>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</si>
  <si>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</si>
  <si>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</si>
  <si>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</si>
  <si>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</si>
  <si>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</si>
  <si>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</si>
  <si>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</si>
  <si>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</si>
  <si>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</si>
  <si>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</si>
  <si>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</si>
  <si>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</si>
  <si>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</si>
  <si>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</si>
  <si>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</si>
  <si>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</si>
  <si>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</si>
  <si>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</si>
  <si>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</si>
  <si>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</si>
  <si>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</si>
  <si>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</si>
  <si>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</si>
  <si>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</si>
  <si>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</si>
  <si>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</si>
  <si>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</si>
  <si>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</si>
  <si>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</si>
  <si>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</si>
  <si>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</si>
  <si>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</si>
  <si>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</si>
  <si>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</si>
  <si>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</si>
  <si>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</si>
  <si>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</si>
  <si>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</si>
  <si>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</si>
  <si>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</si>
  <si>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</si>
  <si>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</si>
  <si>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</si>
  <si>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</si>
  <si>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</si>
  <si>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</si>
  <si>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</si>
  <si>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</si>
  <si>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</si>
  <si>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</si>
  <si>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</si>
  <si>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</si>
  <si>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</si>
  <si>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</si>
  <si>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</si>
  <si>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</si>
  <si>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</si>
  <si>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</si>
  <si>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</si>
  <si>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</si>
  <si>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</si>
  <si>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</si>
  <si>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</si>
  <si>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</si>
  <si>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</si>
  <si>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</si>
  <si>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</si>
  <si>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</si>
  <si>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</si>
  <si>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</si>
  <si>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</si>
  <si>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</si>
  <si>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</si>
  <si>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</si>
  <si>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</si>
  <si>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</si>
  <si>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</si>
  <si>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</si>
  <si>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</si>
  <si>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</si>
  <si>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</si>
  <si>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</si>
  <si>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</si>
  <si>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</si>
  <si>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</si>
  <si>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</si>
  <si>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</si>
  <si>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</si>
  <si>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</si>
  <si>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</si>
  <si>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</si>
  <si>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</si>
  <si>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</si>
  <si>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</si>
  <si>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</si>
  <si>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</si>
  <si>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</si>
  <si>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</si>
  <si>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</si>
  <si>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</si>
  <si>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</si>
  <si>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</si>
  <si>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</si>
  <si>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</si>
  <si>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</si>
  <si>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</si>
  <si>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</si>
  <si>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</si>
  <si>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</si>
  <si>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</si>
  <si>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</si>
  <si>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</si>
  <si>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</si>
  <si>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</si>
  <si>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</si>
  <si>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</si>
  <si>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</si>
  <si>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</si>
  <si>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</si>
  <si>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</si>
  <si>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</si>
  <si>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</si>
  <si>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</si>
  <si>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</si>
  <si>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</si>
  <si>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</si>
  <si>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</si>
  <si>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</si>
  <si>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</si>
  <si>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</si>
  <si>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</si>
  <si>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</si>
  <si>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</si>
  <si>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</si>
  <si>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</si>
  <si>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</si>
  <si>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</si>
  <si>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</si>
  <si>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</si>
  <si>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</si>
  <si>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</si>
  <si>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</si>
  <si>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</si>
  <si>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</si>
  <si>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</si>
  <si>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</si>
  <si>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</si>
  <si>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</si>
  <si>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</si>
  <si>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</si>
  <si>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</si>
  <si>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</si>
  <si>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</si>
  <si>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</si>
  <si>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</si>
  <si>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</si>
  <si>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</si>
  <si>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</si>
  <si>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</si>
  <si>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</si>
  <si>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</si>
  <si>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</si>
  <si>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</si>
  <si>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</si>
  <si>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</si>
  <si>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</si>
  <si>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</si>
  <si>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</si>
  <si>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</si>
  <si>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</si>
  <si>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</si>
  <si>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</si>
  <si>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</si>
  <si>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</si>
  <si>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</si>
  <si>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</si>
  <si>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</si>
  <si>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</si>
  <si>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</si>
  <si>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</si>
  <si>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</si>
  <si>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</si>
  <si>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</si>
  <si>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</si>
  <si>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</si>
  <si>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</si>
  <si>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</si>
  <si>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</si>
  <si>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</si>
  <si>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</si>
  <si>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</si>
  <si>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</si>
  <si>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</si>
  <si>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</si>
  <si>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</si>
  <si>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</si>
  <si>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</si>
  <si>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</si>
  <si>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</si>
  <si>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</si>
  <si>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</si>
  <si>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</si>
  <si>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</si>
  <si>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</si>
  <si>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</si>
  <si>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</si>
  <si>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</si>
  <si>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</si>
  <si>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</si>
  <si>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</si>
  <si>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</si>
  <si>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</si>
  <si>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</si>
  <si>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</si>
  <si>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</si>
  <si>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</si>
  <si>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</si>
  <si>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</si>
  <si>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</si>
  <si>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</si>
  <si>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</si>
  <si>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</si>
  <si>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</si>
  <si>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</si>
  <si>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</si>
  <si>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</si>
  <si>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</si>
  <si>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</si>
  <si>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</si>
  <si>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</si>
  <si>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</si>
  <si>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</si>
  <si>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</si>
  <si>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</si>
  <si>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</si>
  <si>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</si>
  <si>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</si>
  <si>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</si>
  <si>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</si>
  <si>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</si>
  <si>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</si>
  <si>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</si>
  <si>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</si>
  <si>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</si>
  <si>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</si>
  <si>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</si>
  <si>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</si>
  <si>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</si>
  <si>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</si>
  <si>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</si>
  <si>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</si>
  <si>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</si>
  <si>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</si>
  <si>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</si>
  <si>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</si>
  <si>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</si>
  <si>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</si>
  <si>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</si>
  <si>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</si>
  <si>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</si>
  <si>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</si>
  <si>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</si>
  <si>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</si>
  <si>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</si>
  <si>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</si>
  <si>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</si>
  <si>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</si>
  <si>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</si>
  <si>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</si>
  <si>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</si>
  <si>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</si>
  <si>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</si>
  <si>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</si>
  <si>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</si>
  <si>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</si>
  <si>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</si>
  <si>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</si>
  <si>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</si>
  <si>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</si>
  <si>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</si>
  <si>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</si>
  <si>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</si>
  <si>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</si>
  <si>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</si>
  <si>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</si>
  <si>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</si>
  <si>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</si>
  <si>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</si>
  <si>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</si>
  <si>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</si>
  <si>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</si>
  <si>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</si>
  <si>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</si>
  <si>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</si>
  <si>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</si>
  <si>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</si>
  <si>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</si>
  <si>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</si>
  <si>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</si>
  <si>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</si>
  <si>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</si>
  <si>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</si>
  <si>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</si>
  <si>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</si>
  <si>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</si>
  <si>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</si>
  <si>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</si>
  <si>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</si>
  <si>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</si>
  <si>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</si>
  <si>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</si>
  <si>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</si>
  <si>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</si>
  <si>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</si>
  <si>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</si>
  <si>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</si>
  <si>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</si>
  <si>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</si>
  <si>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</si>
  <si>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</si>
  <si>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</si>
  <si>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</si>
  <si>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</si>
  <si>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</si>
  <si>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</si>
  <si>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</si>
  <si>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</si>
  <si>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</si>
  <si>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</si>
  <si>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</si>
  <si>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</si>
  <si>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</si>
  <si>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</si>
  <si>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</si>
  <si>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</si>
  <si>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</si>
  <si>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</si>
  <si>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</si>
  <si>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</si>
  <si>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</si>
  <si>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</si>
  <si>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</si>
  <si>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</si>
  <si>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</si>
  <si>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</si>
  <si>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</si>
  <si>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</si>
  <si>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</si>
  <si>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</si>
  <si>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</si>
  <si>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</si>
  <si>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</si>
  <si>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</si>
  <si>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</si>
  <si>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</si>
  <si>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</si>
  <si>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</si>
  <si>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</si>
  <si>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</si>
  <si>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</si>
  <si>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</si>
  <si>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</si>
  <si>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</si>
  <si>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</si>
  <si>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</si>
  <si>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</si>
  <si>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</si>
  <si>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</si>
  <si>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</si>
  <si>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</si>
  <si>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</si>
  <si>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</si>
  <si>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</si>
  <si>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</si>
  <si>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</si>
  <si>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</si>
  <si>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</si>
  <si>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</si>
  <si>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</si>
  <si>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</si>
  <si>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</si>
  <si>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</si>
  <si>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</si>
  <si>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</si>
  <si>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</si>
  <si>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</si>
  <si>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</si>
  <si>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</si>
  <si>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</si>
  <si>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</si>
  <si>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</si>
  <si>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</si>
  <si>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</si>
  <si>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</si>
  <si>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</si>
  <si>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</si>
  <si>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</si>
  <si>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</si>
  <si>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</si>
  <si>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</si>
  <si>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</si>
  <si>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</si>
  <si>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</si>
  <si>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</si>
  <si>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</si>
  <si>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</si>
  <si>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</si>
  <si>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</si>
  <si>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</si>
  <si>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</si>
  <si>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</si>
  <si>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</si>
  <si>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</si>
  <si>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</si>
  <si>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</si>
  <si>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</si>
  <si>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</si>
  <si>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</si>
  <si>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</si>
  <si>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</si>
  <si>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</si>
  <si>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</si>
  <si>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</si>
  <si>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</si>
  <si>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</si>
  <si>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</si>
  <si>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</si>
  <si>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</si>
  <si>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</si>
  <si>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</si>
  <si>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</si>
  <si>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</si>
  <si>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</si>
  <si>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</si>
  <si>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</si>
  <si>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</si>
  <si>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</si>
  <si>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</si>
  <si>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</si>
  <si>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</si>
  <si>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</si>
  <si>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</si>
  <si>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</si>
  <si>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</si>
  <si>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</si>
  <si>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</si>
  <si>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</si>
  <si>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</si>
  <si>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</si>
  <si>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</si>
  <si>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</si>
  <si>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</si>
  <si>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</si>
  <si>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</si>
  <si>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</si>
  <si>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</si>
  <si>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</si>
  <si>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</si>
  <si>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</si>
  <si>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</si>
  <si>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</si>
  <si>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</si>
  <si>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</si>
  <si>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</si>
  <si>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</si>
  <si>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</si>
  <si>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</si>
  <si>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</si>
  <si>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</si>
  <si>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</si>
  <si>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</si>
  <si>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</si>
  <si>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</si>
  <si>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</si>
  <si>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</si>
  <si>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</si>
  <si>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</si>
  <si>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</si>
  <si>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</si>
  <si>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</si>
  <si>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</si>
  <si>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</si>
  <si>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</si>
  <si>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</si>
  <si>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</si>
  <si>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</si>
  <si>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</si>
  <si>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</si>
  <si>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</si>
  <si>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</si>
  <si>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</si>
  <si>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</si>
  <si>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</si>
  <si>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</si>
  <si>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</si>
  <si>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</si>
  <si>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</si>
  <si>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</si>
  <si>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</si>
  <si>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</si>
  <si>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</si>
  <si>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</si>
  <si>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</si>
  <si>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</si>
  <si>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</si>
  <si>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</si>
  <si>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</si>
  <si>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</si>
  <si>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</si>
  <si>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</si>
  <si>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</si>
  <si>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</si>
  <si>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</si>
  <si>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</si>
  <si>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</si>
  <si>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</si>
  <si>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</si>
  <si>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</si>
  <si>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</si>
  <si>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</si>
  <si>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</si>
  <si>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</si>
  <si>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</si>
  <si>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</si>
  <si>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</si>
  <si>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</si>
  <si>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</si>
  <si>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</si>
  <si>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</si>
  <si>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</si>
  <si>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</si>
  <si>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</si>
  <si>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</si>
  <si>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</si>
  <si>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</si>
  <si>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</si>
  <si>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</si>
  <si>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</si>
  <si>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</si>
  <si>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</si>
  <si>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</si>
  <si>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</si>
  <si>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</si>
  <si>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</si>
  <si>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</si>
  <si>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</si>
  <si>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</si>
  <si>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</si>
  <si>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</si>
  <si>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</si>
  <si>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</si>
  <si>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</si>
  <si>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</si>
  <si>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</si>
  <si>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</si>
  <si>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</si>
  <si>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</si>
  <si>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</si>
  <si>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</si>
  <si>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</si>
  <si>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</si>
  <si>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</si>
  <si>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</si>
  <si>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</si>
  <si>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</si>
  <si>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</si>
  <si>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</si>
  <si>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</si>
  <si>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</si>
  <si>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</si>
  <si>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</si>
  <si>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</si>
  <si>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</si>
  <si>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</si>
  <si>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</si>
  <si>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</si>
  <si>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</si>
  <si>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</si>
  <si>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</si>
  <si>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</si>
  <si>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</si>
  <si>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</si>
  <si>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</si>
  <si>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</si>
  <si>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</si>
  <si>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</si>
  <si>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</si>
  <si>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</si>
  <si>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</si>
  <si>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</si>
  <si>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</si>
  <si>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</si>
  <si>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</si>
  <si>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</si>
  <si>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</si>
  <si>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</si>
  <si>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</si>
  <si>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</si>
  <si>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</si>
  <si>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</si>
  <si>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</si>
  <si>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</si>
  <si>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</si>
  <si>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</si>
  <si>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</si>
  <si>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</si>
  <si>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</si>
  <si>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</si>
  <si>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</si>
  <si>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</si>
  <si>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</si>
  <si>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</si>
  <si>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</si>
  <si>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</si>
  <si>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</si>
  <si>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</si>
  <si>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</si>
  <si>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</si>
  <si>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</si>
  <si>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</si>
  <si>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</si>
  <si>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</si>
  <si>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</si>
  <si>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</si>
  <si>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</si>
  <si>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</si>
  <si>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</si>
  <si>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</si>
  <si>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</si>
  <si>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</si>
  <si>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</si>
  <si>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</si>
  <si>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</si>
  <si>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</si>
  <si>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</si>
  <si>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</si>
  <si>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</si>
  <si>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</si>
  <si>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</si>
  <si>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</si>
  <si>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</si>
  <si>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</si>
  <si>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</si>
  <si>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</si>
  <si>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</si>
  <si>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</si>
  <si>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</si>
  <si>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</si>
  <si>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</si>
  <si>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</si>
  <si>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</si>
  <si>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</si>
  <si>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</si>
  <si>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</si>
  <si>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</si>
  <si>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</si>
  <si>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</si>
  <si>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</si>
  <si>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</si>
  <si>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</si>
  <si>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</si>
  <si>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</si>
  <si>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</si>
  <si>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</si>
  <si>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</si>
  <si>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</si>
  <si>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</si>
  <si>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</si>
  <si>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</si>
  <si>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</si>
  <si>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</si>
  <si>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</si>
  <si>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</si>
  <si>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</si>
  <si>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</si>
  <si>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</si>
  <si>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</si>
  <si>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</si>
  <si>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</si>
  <si>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</si>
  <si>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</si>
  <si>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</si>
  <si>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</si>
  <si>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</si>
  <si>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</si>
  <si>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</si>
  <si>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</si>
  <si>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</si>
  <si>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</si>
  <si>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</si>
  <si>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</si>
  <si>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</si>
  <si>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</si>
  <si>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</si>
  <si>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</si>
  <si>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</si>
  <si>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</si>
  <si>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</si>
  <si>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</si>
  <si>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</si>
  <si>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</si>
  <si>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</si>
  <si>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</si>
  <si>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</si>
  <si>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</si>
  <si>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</si>
  <si>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</si>
  <si>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</si>
  <si>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</si>
  <si>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</si>
  <si>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</si>
  <si>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</si>
  <si>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</si>
  <si>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</si>
  <si>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</si>
  <si>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</si>
  <si>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</si>
  <si>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</si>
  <si>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</si>
  <si>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</si>
  <si>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</si>
  <si>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</si>
  <si>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</si>
  <si>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</si>
  <si>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</si>
  <si>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</si>
  <si>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</si>
  <si>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</si>
  <si>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</si>
  <si>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</si>
  <si>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</si>
  <si>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</si>
  <si>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</si>
  <si>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</si>
  <si>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</si>
  <si>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</si>
  <si>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</si>
  <si>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</si>
  <si>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</si>
  <si>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</si>
  <si>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</si>
  <si>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</si>
  <si>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</si>
  <si>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</si>
  <si>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</si>
  <si>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</si>
  <si>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</si>
  <si>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</si>
  <si>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</si>
  <si>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</si>
  <si>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</si>
  <si>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</si>
  <si>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</si>
  <si>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</si>
  <si>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</si>
  <si>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</si>
  <si>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</si>
  <si>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</si>
  <si>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</si>
  <si>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</si>
  <si>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</si>
  <si>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</si>
  <si>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</si>
  <si>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</si>
  <si>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</si>
  <si>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</si>
  <si>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</si>
  <si>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</si>
  <si>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</si>
  <si>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</si>
  <si>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</si>
  <si>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</si>
  <si>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</si>
  <si>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</si>
  <si>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</si>
  <si>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</si>
  <si>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</si>
  <si>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</si>
  <si>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</si>
  <si>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</si>
  <si>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</si>
  <si>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</si>
  <si>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</si>
  <si>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</si>
  <si>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</si>
  <si>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</si>
  <si>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</si>
  <si>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</si>
  <si>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</si>
  <si>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</si>
  <si>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</si>
  <si>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</si>
  <si>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</si>
  <si>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</si>
  <si>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</si>
  <si>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</si>
  <si>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</si>
  <si>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</si>
  <si>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</si>
  <si>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</si>
  <si>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</si>
  <si>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</si>
  <si>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</si>
  <si>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</si>
  <si>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</si>
  <si>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</si>
  <si>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</si>
  <si>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</si>
  <si>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</si>
  <si>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</si>
  <si>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</si>
  <si>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</si>
  <si>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</si>
  <si>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</si>
  <si>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</si>
  <si>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</si>
  <si>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</si>
  <si>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</si>
  <si>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</si>
  <si>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</si>
  <si>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</si>
  <si>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</si>
  <si>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</si>
  <si>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</si>
  <si>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</si>
  <si>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</si>
  <si>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</si>
  <si>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</si>
  <si>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</si>
  <si>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</si>
  <si>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</si>
  <si>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</si>
  <si>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</si>
  <si>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</si>
  <si>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</si>
  <si>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</si>
  <si>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</si>
  <si>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</si>
  <si>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</si>
  <si>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</si>
  <si>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</si>
  <si>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</si>
  <si>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</si>
  <si>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</si>
  <si>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</si>
  <si>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</si>
  <si>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</si>
  <si>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</si>
  <si>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</si>
  <si>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</si>
  <si>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</si>
  <si>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</si>
  <si>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</si>
  <si>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</si>
  <si>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</si>
  <si>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</si>
  <si>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</si>
  <si>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</si>
  <si>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</si>
  <si>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</si>
  <si>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</si>
  <si>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</si>
  <si>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</si>
  <si>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</si>
  <si>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</si>
  <si>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</si>
  <si>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</si>
  <si>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</si>
  <si>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</si>
  <si>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</si>
  <si>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</si>
  <si>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</si>
  <si>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</si>
  <si>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</si>
  <si>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</si>
  <si>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</si>
  <si>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</si>
  <si>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</si>
  <si>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</si>
  <si>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</si>
  <si>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</si>
  <si>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</si>
  <si>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</si>
  <si>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</si>
  <si>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</si>
  <si>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</si>
  <si>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</si>
  <si>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</si>
  <si>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</si>
  <si>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</si>
  <si>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</si>
  <si>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</si>
  <si>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</si>
  <si>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</si>
  <si>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</si>
  <si>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</si>
  <si>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</si>
  <si>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</si>
  <si>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</si>
  <si>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</si>
  <si>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</si>
  <si>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</si>
  <si>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</si>
  <si>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</si>
  <si>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</si>
  <si>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</si>
  <si>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</si>
  <si>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</si>
  <si>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</si>
  <si>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</si>
  <si>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</si>
  <si>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</si>
  <si>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</si>
  <si>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</si>
  <si>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</si>
  <si>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</si>
  <si>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</si>
  <si>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</si>
  <si>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</si>
  <si>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</si>
  <si>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</si>
  <si>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</si>
  <si>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</si>
  <si>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</si>
  <si>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</si>
  <si>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</si>
  <si>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</si>
  <si>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</si>
  <si>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</si>
  <si>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</si>
  <si>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</si>
  <si>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</si>
  <si>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</si>
  <si>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</si>
  <si>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</si>
  <si>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</si>
  <si>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</si>
  <si>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</si>
  <si>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</si>
  <si>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</si>
  <si>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</si>
  <si>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</si>
  <si>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</si>
  <si>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</si>
  <si>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</si>
  <si>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</si>
  <si>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</si>
  <si>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</si>
  <si>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</si>
  <si>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</si>
  <si>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</si>
  <si>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</si>
  <si>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</si>
  <si>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</si>
  <si>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</si>
  <si>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</si>
  <si>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</si>
  <si>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</si>
  <si>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</si>
  <si>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</si>
  <si>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</si>
  <si>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</si>
  <si>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</si>
  <si>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</si>
  <si>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</si>
  <si>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</si>
  <si>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</si>
  <si>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</si>
  <si>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</si>
  <si>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</si>
  <si>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</si>
  <si>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</si>
  <si>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</si>
  <si>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</si>
  <si>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</si>
  <si>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</si>
  <si>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</si>
  <si>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</si>
  <si>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</si>
  <si>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</si>
  <si>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</si>
  <si>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</si>
  <si>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</si>
  <si>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</si>
  <si>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</si>
  <si>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</si>
  <si>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</si>
  <si>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</si>
  <si>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</si>
  <si>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</si>
  <si>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</si>
  <si>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</si>
  <si>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</si>
  <si>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</si>
  <si>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</si>
  <si>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</si>
  <si>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</si>
  <si>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</si>
  <si>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</si>
  <si>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</si>
  <si>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</si>
  <si>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</si>
  <si>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</si>
  <si>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</si>
  <si>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</si>
  <si>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</si>
  <si>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</si>
  <si>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</si>
  <si>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</si>
  <si>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</si>
  <si>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</si>
  <si>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</si>
  <si>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</si>
  <si>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</si>
  <si>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</si>
  <si>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</si>
  <si>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</si>
  <si>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</si>
  <si>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</si>
  <si>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</si>
  <si>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</si>
  <si>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</si>
  <si>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</si>
  <si>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</si>
  <si>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</si>
  <si>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</si>
  <si>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</si>
  <si>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</si>
  <si>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</si>
  <si>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</si>
  <si>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</si>
  <si>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</si>
  <si>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</si>
  <si>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</si>
  <si>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</si>
  <si>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</si>
  <si>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</si>
  <si>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</si>
  <si>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</si>
  <si>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</si>
  <si>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</si>
  <si>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</si>
  <si>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</si>
  <si>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</si>
  <si>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</si>
  <si>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</si>
  <si>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</si>
  <si>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</si>
  <si>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</si>
  <si>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</si>
  <si>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</si>
  <si>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</si>
  <si>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</si>
  <si>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</si>
  <si>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</si>
  <si>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</si>
  <si>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</si>
  <si>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</si>
  <si>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</si>
  <si>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</si>
  <si>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</si>
  <si>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</si>
  <si>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</si>
  <si>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</si>
  <si>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</si>
  <si>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</si>
  <si>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</si>
  <si>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</si>
  <si>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</si>
  <si>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</si>
  <si>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</si>
  <si>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</si>
  <si>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</si>
  <si>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</si>
  <si>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</si>
  <si>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</si>
  <si>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</si>
  <si>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</si>
  <si>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</si>
  <si>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</si>
  <si>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</si>
  <si>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</si>
  <si>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</si>
  <si>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</si>
  <si>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</si>
  <si>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</si>
  <si>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</si>
  <si>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</si>
  <si>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</si>
  <si>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</si>
  <si>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</si>
  <si>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</si>
  <si>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</si>
  <si>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</si>
  <si>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</si>
  <si>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</si>
  <si>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</si>
  <si>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</si>
  <si>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</si>
  <si>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</si>
  <si>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</si>
  <si>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</si>
  <si>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</si>
  <si>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</si>
  <si>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</si>
  <si>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</si>
  <si>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</si>
  <si>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</si>
  <si>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</si>
  <si>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</si>
  <si>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</si>
  <si>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</si>
  <si>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</si>
  <si>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</si>
  <si>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</si>
  <si>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</si>
  <si>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</si>
  <si>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</si>
  <si>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</si>
  <si>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</si>
  <si>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</si>
  <si>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</si>
  <si>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</si>
  <si>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</si>
  <si>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</si>
  <si>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</si>
  <si>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</si>
  <si>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</si>
  <si>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</si>
  <si>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</si>
  <si>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</si>
  <si>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</si>
  <si>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</si>
  <si>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</si>
  <si>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</si>
  <si>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</si>
  <si>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</si>
  <si>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</si>
  <si>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</si>
  <si>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</si>
  <si>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</si>
  <si>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</si>
  <si>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</si>
  <si>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</si>
  <si>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</si>
  <si>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</si>
  <si>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</si>
  <si>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</si>
  <si>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</si>
  <si>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</si>
  <si>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</si>
  <si>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</si>
  <si>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</si>
  <si>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</si>
  <si>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</si>
  <si>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</si>
  <si>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</si>
  <si>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</si>
  <si>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</si>
  <si>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</si>
  <si>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</si>
  <si>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</si>
  <si>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</si>
  <si>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</si>
  <si>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</si>
  <si>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</si>
  <si>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</si>
  <si>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</si>
  <si>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</si>
  <si>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</si>
  <si>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</si>
  <si>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</si>
  <si>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</si>
  <si>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</si>
  <si>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</si>
  <si>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</si>
  <si>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</si>
  <si>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</si>
  <si>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</si>
  <si>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</si>
  <si>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</si>
  <si>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</si>
  <si>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</si>
  <si>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</si>
  <si>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</si>
  <si>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</si>
  <si>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</si>
  <si>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</si>
  <si>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</si>
  <si>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</si>
  <si>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</si>
  <si>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</si>
  <si>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</si>
  <si>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</si>
  <si>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</si>
  <si>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</si>
  <si>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</si>
  <si>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</si>
  <si>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</si>
  <si>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</si>
  <si>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</si>
  <si>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</si>
  <si>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</si>
  <si>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</si>
  <si>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</si>
  <si>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</si>
  <si>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</si>
  <si>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</si>
  <si>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</si>
  <si>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</si>
  <si>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</si>
  <si>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</si>
  <si>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</si>
  <si>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</si>
  <si>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</si>
  <si>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</si>
  <si>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</si>
  <si>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</si>
  <si>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</si>
  <si>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</si>
  <si>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</si>
  <si>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</si>
  <si>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</si>
  <si>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</si>
  <si>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</si>
  <si>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</si>
  <si>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</si>
  <si>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</si>
  <si>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</si>
  <si>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</si>
  <si>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</si>
  <si>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</si>
  <si>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</si>
  <si>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</si>
  <si>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</si>
  <si>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</si>
  <si>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</si>
  <si>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</si>
  <si>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</si>
  <si>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</si>
  <si>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</si>
  <si>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</si>
  <si>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</si>
  <si>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</si>
  <si>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</si>
  <si>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</si>
  <si>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</si>
  <si>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</si>
  <si>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</si>
  <si>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</si>
  <si>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</si>
  <si>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</si>
  <si>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</si>
  <si>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</si>
  <si>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</si>
  <si>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</si>
  <si>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</si>
  <si>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</si>
  <si>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</si>
  <si>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</si>
  <si>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</si>
  <si>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</si>
  <si>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</si>
  <si>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</si>
  <si>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</si>
  <si>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</si>
  <si>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</si>
  <si>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</si>
  <si>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</si>
  <si>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</si>
  <si>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</si>
  <si>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</si>
  <si>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</si>
  <si>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</si>
  <si>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</si>
  <si>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</si>
  <si>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</si>
  <si>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</si>
  <si>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</si>
  <si>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</si>
  <si>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</si>
  <si>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</si>
  <si>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</si>
  <si>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</si>
  <si>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</si>
  <si>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</si>
  <si>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</si>
  <si>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</si>
  <si>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</si>
  <si>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</si>
  <si>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</si>
  <si>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</si>
  <si>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</si>
  <si>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</si>
  <si>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</si>
  <si>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</si>
  <si>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</si>
  <si>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</si>
  <si>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</si>
  <si>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</si>
  <si>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</si>
  <si>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</si>
  <si>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</si>
  <si>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</si>
  <si>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</si>
  <si>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</si>
  <si>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</si>
  <si>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</si>
  <si>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</si>
  <si>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</si>
  <si>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</si>
  <si>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</si>
  <si>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</si>
  <si>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</si>
  <si>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</si>
  <si>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</si>
  <si>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</si>
  <si>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</si>
  <si>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</si>
  <si>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</si>
  <si>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</si>
  <si>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</si>
  <si>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</si>
  <si>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</si>
  <si>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</si>
  <si>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</si>
  <si>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</si>
  <si>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</si>
  <si>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</si>
  <si>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</si>
  <si>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</si>
  <si>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</si>
  <si>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</si>
  <si>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</si>
  <si>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</si>
  <si>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</si>
  <si>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</si>
  <si>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</si>
  <si>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</si>
  <si>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</si>
  <si>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</si>
  <si>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</si>
  <si>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</si>
  <si>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</si>
  <si>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</si>
  <si>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</si>
  <si>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</si>
  <si>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</si>
  <si>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</si>
  <si>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</si>
  <si>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</si>
  <si>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</si>
  <si>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</si>
  <si>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</si>
  <si>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</si>
  <si>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</si>
  <si>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</si>
  <si>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</si>
  <si>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</si>
  <si>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</si>
  <si>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</si>
  <si>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</si>
  <si>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</si>
  <si>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</si>
  <si>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</si>
  <si>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</si>
  <si>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</si>
  <si>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</si>
  <si>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</si>
  <si>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</si>
  <si>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</si>
  <si>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</si>
  <si>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</si>
  <si>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</si>
  <si>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</si>
  <si>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</si>
  <si>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</si>
  <si>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</si>
  <si>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</si>
  <si>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</si>
  <si>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</si>
  <si>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</si>
  <si>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</si>
  <si>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</si>
  <si>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</si>
  <si>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</si>
  <si>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</si>
  <si>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</si>
  <si>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</si>
  <si>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</si>
  <si>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</si>
  <si>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</si>
  <si>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</si>
  <si>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</si>
  <si>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</si>
  <si>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</si>
  <si>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</si>
  <si>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</si>
  <si>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</si>
  <si>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</si>
  <si>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</si>
  <si>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</si>
  <si>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</si>
  <si>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</si>
  <si>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</si>
  <si>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</si>
  <si>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</si>
  <si>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</si>
  <si>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</si>
  <si>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</si>
  <si>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</si>
  <si>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</si>
  <si>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</si>
  <si>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</si>
  <si>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</si>
  <si>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</si>
  <si>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</si>
  <si>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</si>
  <si>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</si>
  <si>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</si>
  <si>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</si>
  <si>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</si>
  <si>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</si>
  <si>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</si>
  <si>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</si>
  <si>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</si>
  <si>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</si>
  <si>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</si>
  <si>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</si>
  <si>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</si>
  <si>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</si>
  <si>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</si>
  <si>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</si>
  <si>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</si>
  <si>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</si>
  <si>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</si>
  <si>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</si>
  <si>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</si>
  <si>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</si>
  <si>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</si>
  <si>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</si>
  <si>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</si>
  <si>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</si>
  <si>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</si>
  <si>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</si>
  <si>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</si>
  <si>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</si>
  <si>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</si>
  <si>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</si>
  <si>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</si>
  <si>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</si>
  <si>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</si>
  <si>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</si>
  <si>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</si>
  <si>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</si>
  <si>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</si>
  <si>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</si>
  <si>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</si>
  <si>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</si>
  <si>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</si>
  <si>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</si>
  <si>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</si>
  <si>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</si>
  <si>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</si>
  <si>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</si>
  <si>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</si>
  <si>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</si>
  <si>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</si>
  <si>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</si>
  <si>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</si>
  <si>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</si>
  <si>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</si>
  <si>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</si>
  <si>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</si>
  <si>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</si>
  <si>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</si>
  <si>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</si>
  <si>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</si>
  <si>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</si>
  <si>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</si>
  <si>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</si>
  <si>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</si>
  <si>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</si>
  <si>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</si>
  <si>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</si>
  <si>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</si>
  <si>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</si>
  <si>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</si>
  <si>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</si>
  <si>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</si>
  <si>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</si>
  <si>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</si>
  <si>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</si>
  <si>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</si>
  <si>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</si>
  <si>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</si>
  <si>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</si>
  <si>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</si>
  <si>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</si>
  <si>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</si>
  <si>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</si>
  <si>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</si>
  <si>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</si>
  <si>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</si>
  <si>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</si>
  <si>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</si>
  <si>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</si>
  <si>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</si>
  <si>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</si>
  <si>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</si>
  <si>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</si>
  <si>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</si>
  <si>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</si>
  <si>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</si>
  <si>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</si>
  <si>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</si>
  <si>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</si>
  <si>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</si>
  <si>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</si>
  <si>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</si>
  <si>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</si>
  <si>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</si>
  <si>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</si>
  <si>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</si>
  <si>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</si>
  <si>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</si>
  <si>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</si>
  <si>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</si>
  <si>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</si>
  <si>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</si>
  <si>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</si>
  <si>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</si>
  <si>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</si>
  <si>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</si>
  <si>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</si>
  <si>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</si>
  <si>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</si>
  <si>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</si>
  <si>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</si>
  <si>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</si>
  <si>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</si>
  <si>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</si>
  <si>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</si>
  <si>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</si>
  <si>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</si>
  <si>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</si>
  <si>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</si>
  <si>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</si>
  <si>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</si>
  <si>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</si>
  <si>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</si>
  <si>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</si>
  <si>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</si>
  <si>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</si>
  <si>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</si>
  <si>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</si>
  <si>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</si>
  <si>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</si>
  <si>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</si>
  <si>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</si>
  <si>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</si>
  <si>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</si>
  <si>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</si>
  <si>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</si>
  <si>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</si>
  <si>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</si>
  <si>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</si>
  <si>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</si>
  <si>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</si>
  <si>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</si>
  <si>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</si>
  <si>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</si>
  <si>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</si>
  <si>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</si>
  <si>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</si>
  <si>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</si>
  <si>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</si>
  <si>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</si>
  <si>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</si>
  <si>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</si>
  <si>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</si>
  <si>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</si>
  <si>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</si>
  <si>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</si>
  <si>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</si>
  <si>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</si>
  <si>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</si>
  <si>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</si>
  <si>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</si>
  <si>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</si>
  <si>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</si>
  <si>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</si>
  <si>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</si>
  <si>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</si>
  <si>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</si>
  <si>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</si>
  <si>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</si>
  <si>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</si>
  <si>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</si>
  <si>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</si>
  <si>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</si>
  <si>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</si>
  <si>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</si>
  <si>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</si>
  <si>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</si>
  <si>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</si>
  <si>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</si>
  <si>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</si>
  <si>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</si>
  <si>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</si>
  <si>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</si>
  <si>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</si>
  <si>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</si>
  <si>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</si>
  <si>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</si>
  <si>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</si>
  <si>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</si>
  <si>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</si>
  <si>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</si>
  <si>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</si>
  <si>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</si>
  <si>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</si>
  <si>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</si>
  <si>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</si>
  <si>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</si>
  <si>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</si>
  <si>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</si>
  <si>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</si>
  <si>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</si>
  <si>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</si>
  <si>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</si>
  <si>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</si>
  <si>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</si>
  <si>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</si>
  <si>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</si>
  <si>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</si>
  <si>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</si>
  <si>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</si>
  <si>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</si>
  <si>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</si>
  <si>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</si>
  <si>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</si>
  <si>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</si>
  <si>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</si>
  <si>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</si>
  <si>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</si>
  <si>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</si>
  <si>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</si>
  <si>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</si>
  <si>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</si>
  <si>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</si>
  <si>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</si>
  <si>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</si>
  <si>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</si>
  <si>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</si>
  <si>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</si>
  <si>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</si>
  <si>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</si>
  <si>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</si>
  <si>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</si>
  <si>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</si>
  <si>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</si>
  <si>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</si>
  <si>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</si>
  <si>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</si>
  <si>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</si>
  <si>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</si>
  <si>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</si>
  <si>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</si>
  <si>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</si>
  <si>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</si>
  <si>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</si>
  <si>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</si>
  <si>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</si>
  <si>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</si>
  <si>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</si>
  <si>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</si>
  <si>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</si>
  <si>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</si>
  <si>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</si>
  <si>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</si>
  <si>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</si>
  <si>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</si>
  <si>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</si>
  <si>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</si>
  <si>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</si>
  <si>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</si>
  <si>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</si>
  <si>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</si>
  <si>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</si>
  <si>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</si>
  <si>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</si>
  <si>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</si>
  <si>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</si>
  <si>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</si>
  <si>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</si>
  <si>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</si>
  <si>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</si>
  <si>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</si>
  <si>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</si>
  <si>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</si>
  <si>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</si>
  <si>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</si>
  <si>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</si>
  <si>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</si>
  <si>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</si>
  <si>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</si>
  <si>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</si>
  <si>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</si>
  <si>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</si>
  <si>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</si>
  <si>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</si>
  <si>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</si>
  <si>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</si>
  <si>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</si>
  <si>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</si>
  <si>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</si>
  <si>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</si>
  <si>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</si>
  <si>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</si>
  <si>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</si>
  <si>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</si>
  <si>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</si>
  <si>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</si>
  <si>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</si>
  <si>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</si>
  <si>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</si>
  <si>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</si>
  <si>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</si>
  <si>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</si>
  <si>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</si>
  <si>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</si>
  <si>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</si>
  <si>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</si>
  <si>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</si>
  <si>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</si>
  <si>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</si>
  <si>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</si>
  <si>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</si>
  <si>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</si>
  <si>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</si>
  <si>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</si>
  <si>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</si>
  <si>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</si>
  <si>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</si>
  <si>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</si>
  <si>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</si>
  <si>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</si>
  <si>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</si>
  <si>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</si>
  <si>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</si>
  <si>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</si>
  <si>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</si>
  <si>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</si>
  <si>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</si>
  <si>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</si>
  <si>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</si>
  <si>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</si>
  <si>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</si>
  <si>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</si>
  <si>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</si>
  <si>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</si>
  <si>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</si>
  <si>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</si>
  <si>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</si>
  <si>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</si>
  <si>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</si>
  <si>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</si>
  <si>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</si>
  <si>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</si>
  <si>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</si>
  <si>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</si>
  <si>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</si>
  <si>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</si>
  <si>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</si>
  <si>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</si>
  <si>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</si>
  <si>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</si>
  <si>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</si>
  <si>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</si>
  <si>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</si>
  <si>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</si>
  <si>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</si>
  <si>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</si>
  <si>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</si>
  <si>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</si>
  <si>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</si>
  <si>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</si>
  <si>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</si>
  <si>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</si>
  <si>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</si>
  <si>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</si>
  <si>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</si>
  <si>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</si>
  <si>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</si>
  <si>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</si>
  <si>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</si>
  <si>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</si>
  <si>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</si>
  <si>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</si>
  <si>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</si>
  <si>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</si>
  <si>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</si>
  <si>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</si>
  <si>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</si>
  <si>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</si>
  <si>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</si>
  <si>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</si>
  <si>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</si>
  <si>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</si>
  <si>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</si>
  <si>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</si>
  <si>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</si>
  <si>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</si>
  <si>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</si>
  <si>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</si>
  <si>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</si>
  <si>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</si>
  <si>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</si>
  <si>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</si>
  <si>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</si>
  <si>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</si>
  <si>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</si>
  <si>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</si>
  <si>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</si>
  <si>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</si>
  <si>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</si>
  <si>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</si>
  <si>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</si>
  <si>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</si>
  <si>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</si>
  <si>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</si>
  <si>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</si>
  <si>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</si>
  <si>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</si>
  <si>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</si>
  <si>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</si>
  <si>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</si>
  <si>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</si>
  <si>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</si>
  <si>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</si>
  <si>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</si>
  <si>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</si>
  <si>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</si>
  <si>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</si>
  <si>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</si>
  <si>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</si>
  <si>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</si>
  <si>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</si>
  <si>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</si>
  <si>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</si>
  <si>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</si>
  <si>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</si>
  <si>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</si>
  <si>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</si>
  <si>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</si>
  <si>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</si>
  <si>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</si>
  <si>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</si>
  <si>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</si>
  <si>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</si>
  <si>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</si>
  <si>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</si>
  <si>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</si>
  <si>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</si>
  <si>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</si>
  <si>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</si>
  <si>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</si>
  <si>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</si>
  <si>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</si>
  <si>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</si>
  <si>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</si>
  <si>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</si>
  <si>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</si>
  <si>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</si>
  <si>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</si>
  <si>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</si>
  <si>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</si>
  <si>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</si>
  <si>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</si>
  <si>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</si>
  <si>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</si>
  <si>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</si>
  <si>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</si>
  <si>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</si>
  <si>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</si>
  <si>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</si>
  <si>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</si>
  <si>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</si>
  <si>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</si>
  <si>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</si>
  <si>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</si>
  <si>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</si>
  <si>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</si>
  <si>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</si>
  <si>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</si>
  <si>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</si>
  <si>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</si>
  <si>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</si>
  <si>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</si>
  <si>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</si>
  <si>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</si>
  <si>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</si>
  <si>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</si>
  <si>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</si>
  <si>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</si>
  <si>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</si>
  <si>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</si>
  <si>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</si>
  <si>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</si>
  <si>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</si>
  <si>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</si>
  <si>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</si>
  <si>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</si>
  <si>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</si>
  <si>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</si>
  <si>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</si>
  <si>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</si>
  <si>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</si>
  <si>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</si>
  <si>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</si>
  <si>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</si>
  <si>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</si>
  <si>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</si>
  <si>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</si>
  <si>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</si>
  <si>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</si>
  <si>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</si>
  <si>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</si>
  <si>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</si>
  <si>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</si>
  <si>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</si>
  <si>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</si>
  <si>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</si>
  <si>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</si>
  <si>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</si>
  <si>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</si>
  <si>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</si>
  <si>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</si>
  <si>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</si>
  <si>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</si>
  <si>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</si>
  <si>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</si>
  <si>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</si>
  <si>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</si>
  <si>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</si>
  <si>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</si>
  <si>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</si>
  <si>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</si>
  <si>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</si>
  <si>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</si>
  <si>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</si>
  <si>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</si>
  <si>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</si>
  <si>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</si>
  <si>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</si>
  <si>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</si>
  <si>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</si>
  <si>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</si>
  <si>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</si>
  <si>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</si>
  <si>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</si>
  <si>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</si>
  <si>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</si>
  <si>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</si>
  <si>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</si>
  <si>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</si>
  <si>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</si>
  <si>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</si>
  <si>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</si>
  <si>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</si>
  <si>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</si>
  <si>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</si>
  <si>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</si>
  <si>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</si>
  <si>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</si>
  <si>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</si>
  <si>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</si>
  <si>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</si>
  <si>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</si>
  <si>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</si>
  <si>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</si>
  <si>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</si>
  <si>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</si>
  <si>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</si>
  <si>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</si>
  <si>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</si>
  <si>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</si>
  <si>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</si>
  <si>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</si>
  <si>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</si>
  <si>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</si>
  <si>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</si>
  <si>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</si>
  <si>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</si>
  <si>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</si>
  <si>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</si>
  <si>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</si>
  <si>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</si>
  <si>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</si>
  <si>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</si>
  <si>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</si>
  <si>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</si>
  <si>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</si>
  <si>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</si>
  <si>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</si>
  <si>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</si>
  <si>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</si>
  <si>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</si>
  <si>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</si>
  <si>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</si>
  <si>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</si>
  <si>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</si>
  <si>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</si>
  <si>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</si>
  <si>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</si>
  <si>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</si>
  <si>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</si>
  <si>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</si>
  <si>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</si>
  <si>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</si>
  <si>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</si>
  <si>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</si>
  <si>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</si>
  <si>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</si>
  <si>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</si>
  <si>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</si>
  <si>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</si>
  <si>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</si>
  <si>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</si>
  <si>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</si>
  <si>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</si>
  <si>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</si>
  <si>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</si>
  <si>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</si>
  <si>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</si>
  <si>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</si>
  <si>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</si>
  <si>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</si>
  <si>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</si>
  <si>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</si>
  <si>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</si>
  <si>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</si>
  <si>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</si>
  <si>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</si>
  <si>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</si>
  <si>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</si>
  <si>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</si>
  <si>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</si>
  <si>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</si>
  <si>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</si>
  <si>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</si>
  <si>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</si>
  <si>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</si>
  <si>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</si>
  <si>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</si>
  <si>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</si>
  <si>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</si>
  <si>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</si>
  <si>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</si>
  <si>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</si>
  <si>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</si>
  <si>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</si>
  <si>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</si>
  <si>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</si>
  <si>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</si>
  <si>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</si>
  <si>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</si>
  <si>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</si>
  <si>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</si>
  <si>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</si>
  <si>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</si>
  <si>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</si>
  <si>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</si>
  <si>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</si>
  <si>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</si>
  <si>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</si>
  <si>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</si>
  <si>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</si>
  <si>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</si>
  <si>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</si>
  <si>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</si>
  <si>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</si>
  <si>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</si>
  <si>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</si>
  <si>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</si>
  <si>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</si>
  <si>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</si>
  <si>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</si>
  <si>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</si>
  <si>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</si>
  <si>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</si>
  <si>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</si>
  <si>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</si>
  <si>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</si>
  <si>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</si>
  <si>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</si>
  <si>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</si>
  <si>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</si>
  <si>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</si>
  <si>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</si>
  <si>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</si>
  <si>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</si>
  <si>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</si>
  <si>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</si>
  <si>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</si>
  <si>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</si>
  <si>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</si>
  <si>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</si>
  <si>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</si>
  <si>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</si>
  <si>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</si>
  <si>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</si>
  <si>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</si>
  <si>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</si>
  <si>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</si>
  <si>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</si>
  <si>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</si>
  <si>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</si>
  <si>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</si>
  <si>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</si>
  <si>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</si>
  <si>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</si>
  <si>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</si>
  <si>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</si>
  <si>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</si>
  <si>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</si>
  <si>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</si>
  <si>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</si>
  <si>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</si>
  <si>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</si>
  <si>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</si>
  <si>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</si>
  <si>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</si>
  <si>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</si>
  <si>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</si>
  <si>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</si>
  <si>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</si>
  <si>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</si>
  <si>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</si>
  <si>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</si>
  <si>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</si>
  <si>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</si>
  <si>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</si>
  <si>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</si>
  <si>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</si>
  <si>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</si>
  <si>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</si>
  <si>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</si>
  <si>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</si>
  <si>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</si>
  <si>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</si>
  <si>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</si>
  <si>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</si>
  <si>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</si>
  <si>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</si>
  <si>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</si>
  <si>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</si>
  <si>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</si>
  <si>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</si>
  <si>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</si>
  <si>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</si>
  <si>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</si>
  <si>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</si>
  <si>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</si>
  <si>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</si>
  <si>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</si>
  <si>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</si>
  <si>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</si>
  <si>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</si>
  <si>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</si>
  <si>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</si>
  <si>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</si>
  <si>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</si>
  <si>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</si>
  <si>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</si>
  <si>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</si>
  <si>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</si>
  <si>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</si>
  <si>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</si>
  <si>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</si>
  <si>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</si>
  <si>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</si>
  <si>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</si>
  <si>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</si>
  <si>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</si>
  <si>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</si>
  <si>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</si>
  <si>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</si>
  <si>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</si>
  <si>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</si>
  <si>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</si>
  <si>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</si>
  <si>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</si>
  <si>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</si>
  <si>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</si>
  <si>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</si>
  <si>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</si>
  <si>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</si>
  <si>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</si>
  <si>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</si>
  <si>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</si>
  <si>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</si>
  <si>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</si>
  <si>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</si>
  <si>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</si>
  <si>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</si>
  <si>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</si>
  <si>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</si>
  <si>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</si>
  <si>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</si>
  <si>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</si>
  <si>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</si>
  <si>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</si>
  <si>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</si>
  <si>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</si>
  <si>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</si>
  <si>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</si>
  <si>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</si>
  <si>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</si>
  <si>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</si>
  <si>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</si>
  <si>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</si>
  <si>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</si>
  <si>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</si>
  <si>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</si>
  <si>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</si>
  <si>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</si>
  <si>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</si>
  <si>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</si>
  <si>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</si>
  <si>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</si>
  <si>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</si>
  <si>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</si>
  <si>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</si>
  <si>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</si>
  <si>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</si>
  <si>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</si>
  <si>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</si>
  <si>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</si>
  <si>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</si>
  <si>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</si>
  <si>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</si>
  <si>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</si>
  <si>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</si>
  <si>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</si>
  <si>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</si>
  <si>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</si>
  <si>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</si>
  <si>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</si>
  <si>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</si>
  <si>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</si>
  <si>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</si>
  <si>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</si>
  <si>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</si>
  <si>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</si>
  <si>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</si>
  <si>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</si>
  <si>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</si>
  <si>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</si>
  <si>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</si>
  <si>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</si>
  <si>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</si>
  <si>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</si>
  <si>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</si>
  <si>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</si>
  <si>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</si>
  <si>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</si>
  <si>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</si>
  <si>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</si>
  <si>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</si>
  <si>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</si>
  <si>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</si>
  <si>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</si>
  <si>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</si>
  <si>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</si>
  <si>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</si>
  <si>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</si>
  <si>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</si>
  <si>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</si>
  <si>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</si>
  <si>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</si>
  <si>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</si>
  <si>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</si>
  <si>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</si>
  <si>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</si>
  <si>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</si>
  <si>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</si>
  <si>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</si>
  <si>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</si>
  <si>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</si>
  <si>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</si>
  <si>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</si>
  <si>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</si>
  <si>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</si>
  <si>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</si>
  <si>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</si>
  <si>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</si>
  <si>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</si>
  <si>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</si>
  <si>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</si>
  <si>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</si>
  <si>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</si>
  <si>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</si>
  <si>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</si>
  <si>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</si>
  <si>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</si>
  <si>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</si>
  <si>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</si>
  <si>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</si>
  <si>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</si>
  <si>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</si>
  <si>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</si>
  <si>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</si>
  <si>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</si>
  <si>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</si>
  <si>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</si>
  <si>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</si>
  <si>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</si>
  <si>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</si>
  <si>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</si>
  <si>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</si>
  <si>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</si>
  <si>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</si>
  <si>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</si>
  <si>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</si>
  <si>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</si>
  <si>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</si>
  <si>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</si>
  <si>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</si>
  <si>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</si>
  <si>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</si>
  <si>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</si>
  <si>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</si>
  <si>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</si>
  <si>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</si>
  <si>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</si>
  <si>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</si>
  <si>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</si>
  <si>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</si>
  <si>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</si>
  <si>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</si>
  <si>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</si>
  <si>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</si>
  <si>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</si>
  <si>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</si>
  <si>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</si>
  <si>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</si>
  <si>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</si>
  <si>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</si>
  <si>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</si>
  <si>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</si>
  <si>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</si>
  <si>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</si>
  <si>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</si>
  <si>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</si>
  <si>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</si>
  <si>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</si>
  <si>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</si>
  <si>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</si>
  <si>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</si>
  <si>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</si>
  <si>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</si>
  <si>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</si>
  <si>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</si>
  <si>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</si>
  <si>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</si>
  <si>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</si>
  <si>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</si>
  <si>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</si>
  <si>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</si>
  <si>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</si>
  <si>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</si>
  <si>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</si>
  <si>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</si>
  <si>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</si>
  <si>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</si>
  <si>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</si>
  <si>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</si>
  <si>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</si>
  <si>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</si>
  <si>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</si>
  <si>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</si>
  <si>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</si>
  <si>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</si>
  <si>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</si>
  <si>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</si>
  <si>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</si>
  <si>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</si>
  <si>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</si>
  <si>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</si>
  <si>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</si>
  <si>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</si>
  <si>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</si>
  <si>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</si>
  <si>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</si>
  <si>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</si>
  <si>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</si>
  <si>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</si>
  <si>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</si>
  <si>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</si>
  <si>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</si>
  <si>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</si>
  <si>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</si>
  <si>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</si>
  <si>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</si>
  <si>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</si>
  <si>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</si>
  <si>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</si>
  <si>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</si>
  <si>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</si>
  <si>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</si>
  <si>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</si>
  <si>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</si>
  <si>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</si>
  <si>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</si>
  <si>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</si>
  <si>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</si>
  <si>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</si>
  <si>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</si>
  <si>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</si>
  <si>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</si>
  <si>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</si>
  <si>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</si>
  <si>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</si>
  <si>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</si>
  <si>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</si>
  <si>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</si>
  <si>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</si>
  <si>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</si>
  <si>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</si>
  <si>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</si>
  <si>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</si>
  <si>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</si>
  <si>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</si>
  <si>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</si>
  <si>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</si>
  <si>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</si>
  <si>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</si>
  <si>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</si>
  <si>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</si>
  <si>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</si>
  <si>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</si>
  <si>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</si>
  <si>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</si>
  <si>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</si>
  <si>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</si>
  <si>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</si>
  <si>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</si>
  <si>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</si>
  <si>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</si>
  <si>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</si>
  <si>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</si>
  <si>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</si>
  <si>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</si>
  <si>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</si>
  <si>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</si>
  <si>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</si>
  <si>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</si>
  <si>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</si>
  <si>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</si>
  <si>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</si>
  <si>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</si>
  <si>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</si>
  <si>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</si>
  <si>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</si>
  <si>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</si>
  <si>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</si>
  <si>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</si>
  <si>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</si>
  <si>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</si>
  <si>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</si>
  <si>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</si>
  <si>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</si>
  <si>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</si>
  <si>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</si>
  <si>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</si>
  <si>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</si>
  <si>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</si>
  <si>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</si>
  <si>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</si>
  <si>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</si>
  <si>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</si>
  <si>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</si>
  <si>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</si>
  <si>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</si>
  <si>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</si>
  <si>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</si>
  <si>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</si>
  <si>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</si>
  <si>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</si>
  <si>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</si>
  <si>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</si>
  <si>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</si>
  <si>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</si>
  <si>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</si>
  <si>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</si>
  <si>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</si>
  <si>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</si>
  <si>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</si>
  <si>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</si>
  <si>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</si>
  <si>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</si>
  <si>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</si>
  <si>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</si>
  <si>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</si>
  <si>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</si>
  <si>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</si>
  <si>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</si>
  <si>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</si>
  <si>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</si>
  <si>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</si>
  <si>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</si>
  <si>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</si>
  <si>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</si>
  <si>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</si>
  <si>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</si>
  <si>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</si>
  <si>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</si>
  <si>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</si>
  <si>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</si>
  <si>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</si>
  <si>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</si>
  <si>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</si>
  <si>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</si>
  <si>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</si>
  <si>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</si>
  <si>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</si>
  <si>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</si>
  <si>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</si>
  <si>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</si>
  <si>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</si>
  <si>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</si>
  <si>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</si>
  <si>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</si>
  <si>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</si>
  <si>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</si>
  <si>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</si>
  <si>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</si>
  <si>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</si>
  <si>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</si>
  <si>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</si>
  <si>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</si>
  <si>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</si>
  <si>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</si>
  <si>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</si>
  <si>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</si>
  <si>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</si>
  <si>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</si>
  <si>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</si>
  <si>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</si>
  <si>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</si>
  <si>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</si>
  <si>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</si>
  <si>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</si>
  <si>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</si>
  <si>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</si>
  <si>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</si>
  <si>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</si>
  <si>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</si>
  <si>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</si>
  <si>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</si>
  <si>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</si>
  <si>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</si>
  <si>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</si>
  <si>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</si>
  <si>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</si>
  <si>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</si>
  <si>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</si>
  <si>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</si>
  <si>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</si>
  <si>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</si>
  <si>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</si>
  <si>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</si>
  <si>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</si>
  <si>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</si>
  <si>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</si>
  <si>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</si>
  <si>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</si>
  <si>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</si>
  <si>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</si>
  <si>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</si>
  <si>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</si>
  <si>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</si>
  <si>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</si>
  <si>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</si>
  <si>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</si>
  <si>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</si>
  <si>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</si>
  <si>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</si>
  <si>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</si>
  <si>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</si>
  <si>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</si>
  <si>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</si>
  <si>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</si>
  <si>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</si>
  <si>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</si>
  <si>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</si>
  <si>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</si>
  <si>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</si>
  <si>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</si>
  <si>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</si>
  <si>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</si>
  <si>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</si>
  <si>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</si>
  <si>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</si>
  <si>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</si>
  <si>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</si>
  <si>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</si>
  <si>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</si>
  <si>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</si>
  <si>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</si>
  <si>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</si>
  <si>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</si>
  <si>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</si>
  <si>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</si>
  <si>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</si>
  <si>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</si>
  <si>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</si>
  <si>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</si>
  <si>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</si>
  <si>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</si>
  <si>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</si>
  <si>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</si>
  <si>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</si>
  <si>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</si>
  <si>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</si>
  <si>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</si>
  <si>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</si>
  <si>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</si>
  <si>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</si>
  <si>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</si>
  <si>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</si>
  <si>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</si>
  <si>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</si>
  <si>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</si>
  <si>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</si>
  <si>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</si>
  <si>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</si>
  <si>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</si>
  <si>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</si>
  <si>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</si>
  <si>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</si>
  <si>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</si>
  <si>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</si>
  <si>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</si>
  <si>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</si>
  <si>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</si>
  <si>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</si>
  <si>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</si>
  <si>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</si>
  <si>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</si>
  <si>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</si>
  <si>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</si>
  <si>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</si>
  <si>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</si>
  <si>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</si>
  <si>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</si>
  <si>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</si>
  <si>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</si>
  <si>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</si>
  <si>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</si>
  <si>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</si>
  <si>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</si>
  <si>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</si>
  <si>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</si>
  <si>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</si>
  <si>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</si>
  <si>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</si>
  <si>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</si>
  <si>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</si>
  <si>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</si>
  <si>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</si>
  <si>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</si>
  <si>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</si>
  <si>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</si>
  <si>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</si>
  <si>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</si>
  <si>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</si>
  <si>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</si>
  <si>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</si>
  <si>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</si>
  <si>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</si>
  <si>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</si>
  <si>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</si>
  <si>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</si>
  <si>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</si>
  <si>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</si>
  <si>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</si>
  <si>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</si>
  <si>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</si>
  <si>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</si>
  <si>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</si>
  <si>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</si>
  <si>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</si>
  <si>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</si>
  <si>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</si>
  <si>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</si>
  <si>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</si>
  <si>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</si>
  <si>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</si>
  <si>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</si>
  <si>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</si>
  <si>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</si>
  <si>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</si>
  <si>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</si>
  <si>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</si>
  <si>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</si>
  <si>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</si>
  <si>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</si>
  <si>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</si>
  <si>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</si>
  <si>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</si>
  <si>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</si>
  <si>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</si>
  <si>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</si>
  <si>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</si>
  <si>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</si>
  <si>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</si>
  <si>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</si>
  <si>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</si>
  <si>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</si>
  <si>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</si>
  <si>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</si>
  <si>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</si>
  <si>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</si>
  <si>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</si>
  <si>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</si>
  <si>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</si>
  <si>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</si>
  <si>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</si>
  <si>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</si>
  <si>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</si>
  <si>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</si>
  <si>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</si>
  <si>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</si>
  <si>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</si>
  <si>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</si>
  <si>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</si>
  <si>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</si>
  <si>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</si>
  <si>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</si>
  <si>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</si>
  <si>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</si>
  <si>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</si>
  <si>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</si>
  <si>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</si>
  <si>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</si>
  <si>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</si>
  <si>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</si>
  <si>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</si>
  <si>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</si>
  <si>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</si>
  <si>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</si>
  <si>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</si>
  <si>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</si>
  <si>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</si>
  <si>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</si>
  <si>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</si>
  <si>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</si>
  <si>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</si>
  <si>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</si>
  <si>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</si>
  <si>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</si>
  <si>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</si>
  <si>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</si>
  <si>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</si>
  <si>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</si>
  <si>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</si>
  <si>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</si>
  <si>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</si>
  <si>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</si>
  <si>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</si>
  <si>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</si>
  <si>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</si>
  <si>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</si>
  <si>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</si>
  <si>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</si>
  <si>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</si>
  <si>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</si>
  <si>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</si>
  <si>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</si>
  <si>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</si>
  <si>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</si>
  <si>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</si>
  <si>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</si>
  <si>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</si>
  <si>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</si>
  <si>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</si>
  <si>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</si>
  <si>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</si>
  <si>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</si>
  <si>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</si>
  <si>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</si>
  <si>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</si>
  <si>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</si>
  <si>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</si>
  <si>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</si>
  <si>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</si>
  <si>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</si>
  <si>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</si>
  <si>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</si>
  <si>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</si>
  <si>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</si>
  <si>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</si>
  <si>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</si>
  <si>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</si>
  <si>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</si>
  <si>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</si>
  <si>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</si>
  <si>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</si>
  <si>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</si>
  <si>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</si>
  <si>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</si>
  <si>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</si>
  <si>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</si>
  <si>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</si>
  <si>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</si>
  <si>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</si>
  <si>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</si>
  <si>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</si>
  <si>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</si>
  <si>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</si>
  <si>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</si>
  <si>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</si>
  <si>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</si>
  <si>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</si>
  <si>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</si>
  <si>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</si>
  <si>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</si>
  <si>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</si>
  <si>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</si>
  <si>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</si>
  <si>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</si>
  <si>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</si>
  <si>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</si>
  <si>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</si>
  <si>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</si>
  <si>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</si>
  <si>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</si>
  <si>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</si>
  <si>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</si>
  <si>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</si>
  <si>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</si>
  <si>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</si>
  <si>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</si>
  <si>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</si>
  <si>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</si>
  <si>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</si>
  <si>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</si>
  <si>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</si>
  <si>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</si>
  <si>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</si>
  <si>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</si>
  <si>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</si>
  <si>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</si>
  <si>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</si>
  <si>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</si>
  <si>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</si>
  <si>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</si>
  <si>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</si>
  <si>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</si>
  <si>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</si>
  <si>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</si>
  <si>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</si>
  <si>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</si>
  <si>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</si>
  <si>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</si>
  <si>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</si>
  <si>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</si>
  <si>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</si>
  <si>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</si>
  <si>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</si>
  <si>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</si>
  <si>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</si>
  <si>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</si>
  <si>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</si>
  <si>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</si>
  <si>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</si>
  <si>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</si>
  <si>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</si>
  <si>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</si>
  <si>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</si>
  <si>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</si>
  <si>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</si>
  <si>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</si>
  <si>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</si>
  <si>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</si>
  <si>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</si>
  <si>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</si>
  <si>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</si>
  <si>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</si>
  <si>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</si>
  <si>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</si>
  <si>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</si>
  <si>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</si>
  <si>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</si>
  <si>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</si>
  <si>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</si>
  <si>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</si>
  <si>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</si>
  <si>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</si>
  <si>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</si>
  <si>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</si>
  <si>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</si>
  <si>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</si>
  <si>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</si>
  <si>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</si>
  <si>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</si>
  <si>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</si>
  <si>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</si>
  <si>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</si>
  <si>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</si>
  <si>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</si>
  <si>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</si>
  <si>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</si>
  <si>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</si>
  <si>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</si>
  <si>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</si>
  <si>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</si>
  <si>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</si>
  <si>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</si>
  <si>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</si>
  <si>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</si>
  <si>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</si>
  <si>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</si>
  <si>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</si>
  <si>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</si>
  <si>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</si>
  <si>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</si>
  <si>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</si>
  <si>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</si>
  <si>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</si>
  <si>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</si>
  <si>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</si>
  <si>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</si>
  <si>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</si>
  <si>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</si>
  <si>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</si>
  <si>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</si>
  <si>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</si>
  <si>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</si>
  <si>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</si>
  <si>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</si>
  <si>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</si>
  <si>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</si>
  <si>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</si>
  <si>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</si>
  <si>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</si>
  <si>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</si>
  <si>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</si>
  <si>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</si>
  <si>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</si>
  <si>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</si>
  <si>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</si>
  <si>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</si>
  <si>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</si>
  <si>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</si>
  <si>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</si>
  <si>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</si>
  <si>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</si>
  <si>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</si>
  <si>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</si>
  <si>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</si>
  <si>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</si>
  <si>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</si>
  <si>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</si>
  <si>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</si>
  <si>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</si>
  <si>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</si>
  <si>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</si>
  <si>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</si>
  <si>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</si>
  <si>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</si>
  <si>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</si>
  <si>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</si>
  <si>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</si>
  <si>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</si>
  <si>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</si>
  <si>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</si>
  <si>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</si>
  <si>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</si>
  <si>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</si>
  <si>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</si>
  <si>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</si>
  <si>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</si>
  <si>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</si>
  <si>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</si>
  <si>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</si>
  <si>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</si>
  <si>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</si>
  <si>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</si>
  <si>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</si>
  <si>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</si>
  <si>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</si>
  <si>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</si>
  <si>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</si>
  <si>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</si>
  <si>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</si>
  <si>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</si>
  <si>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</si>
  <si>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</si>
  <si>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</si>
  <si>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</si>
  <si>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</si>
  <si>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</si>
  <si>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</si>
  <si>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</si>
  <si>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</si>
  <si>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</si>
  <si>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</si>
  <si>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</si>
  <si>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</si>
  <si>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</si>
  <si>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</si>
  <si>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</si>
  <si>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</si>
  <si>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</si>
  <si>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</si>
  <si>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</si>
  <si>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</si>
  <si>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</si>
  <si>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</si>
  <si>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</si>
  <si>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</si>
  <si>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</si>
  <si>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</si>
  <si>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</si>
  <si>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</si>
  <si>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</si>
  <si>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</si>
  <si>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</si>
  <si>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</si>
  <si>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</si>
  <si>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</si>
  <si>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</si>
  <si>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</si>
  <si>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</si>
  <si>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</si>
  <si>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</si>
  <si>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</si>
  <si>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</si>
  <si>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</si>
  <si>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</si>
  <si>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</si>
  <si>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</si>
  <si>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</si>
  <si>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</si>
  <si>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</si>
  <si>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</si>
  <si>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</si>
  <si>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</si>
  <si>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</si>
  <si>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</si>
  <si>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</si>
  <si>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</si>
  <si>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</si>
  <si>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</si>
  <si>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</si>
  <si>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</si>
  <si>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</si>
  <si>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</si>
  <si>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</si>
  <si>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</si>
  <si>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</si>
  <si>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</si>
  <si>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</si>
  <si>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</si>
  <si>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</si>
  <si>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</si>
  <si>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</si>
  <si>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</si>
  <si>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</si>
  <si>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</si>
  <si>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</si>
  <si>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</si>
  <si>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</si>
  <si>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</si>
  <si>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</si>
  <si>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</si>
  <si>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</si>
  <si>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</si>
  <si>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</si>
  <si>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</si>
  <si>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</si>
  <si>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</si>
  <si>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</si>
  <si>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</si>
  <si>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</si>
  <si>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</si>
  <si>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</si>
  <si>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</si>
  <si>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</si>
  <si>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</si>
  <si>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</si>
  <si>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</si>
  <si>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</si>
  <si>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</si>
  <si>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</si>
  <si>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</si>
  <si>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</si>
  <si>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</si>
  <si>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</si>
  <si>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</si>
  <si>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</si>
  <si>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</si>
  <si>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</si>
  <si>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</si>
  <si>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</si>
  <si>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</si>
  <si>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</si>
  <si>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</si>
  <si>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</si>
  <si>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</si>
  <si>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</si>
  <si>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</si>
  <si>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</si>
  <si>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</si>
  <si>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</si>
  <si>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</si>
  <si>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</si>
  <si>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</si>
  <si>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</si>
  <si>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</si>
  <si>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</si>
  <si>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</si>
  <si>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</si>
  <si>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</si>
  <si>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</si>
  <si>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</si>
  <si>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</si>
  <si>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</si>
  <si>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</si>
  <si>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</si>
  <si>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</si>
  <si>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</si>
  <si>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</si>
  <si>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</si>
  <si>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</si>
  <si>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</si>
  <si>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</si>
  <si>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</si>
  <si>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</si>
  <si>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</si>
  <si>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</si>
  <si>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</si>
  <si>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</si>
  <si>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</si>
  <si>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</si>
  <si>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</si>
  <si>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</si>
  <si>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</si>
  <si>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</si>
  <si>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</si>
  <si>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</si>
  <si>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</si>
  <si>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</si>
  <si>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</si>
  <si>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</si>
  <si>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</si>
  <si>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</si>
  <si>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</si>
  <si>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</si>
  <si>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</si>
  <si>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</si>
  <si>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</si>
  <si>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</si>
  <si>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</si>
  <si>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</si>
  <si>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</si>
  <si>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</si>
  <si>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</si>
  <si>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</si>
  <si>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</si>
  <si>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</si>
  <si>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</si>
  <si>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</si>
  <si>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</si>
  <si>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</si>
  <si>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</si>
  <si>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</si>
  <si>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</si>
  <si>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</si>
  <si>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</si>
  <si>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</si>
  <si>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</si>
  <si>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</si>
  <si>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</si>
  <si>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</si>
  <si>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</si>
  <si>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</si>
  <si>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</si>
  <si>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</si>
  <si>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</si>
  <si>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</si>
  <si>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</si>
  <si>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</si>
  <si>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</si>
  <si>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</si>
  <si>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</si>
  <si>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</si>
  <si>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</si>
  <si>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</si>
  <si>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</si>
  <si>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</si>
  <si>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</si>
  <si>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</si>
  <si>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</si>
  <si>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</si>
  <si>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</si>
  <si>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</si>
  <si>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</si>
  <si>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</si>
  <si>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</si>
  <si>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</si>
  <si>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</si>
  <si>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</si>
  <si>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</si>
  <si>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</si>
  <si>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</si>
  <si>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</si>
  <si>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</si>
  <si>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</si>
  <si>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</si>
  <si>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</si>
  <si>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</si>
  <si>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</si>
  <si>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</si>
  <si>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</si>
  <si>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</si>
  <si>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</si>
  <si>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</si>
  <si>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</si>
  <si>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</si>
  <si>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</si>
  <si>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</si>
  <si>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</si>
  <si>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</si>
  <si>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</si>
  <si>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</si>
  <si>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</si>
  <si>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</si>
  <si>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</si>
  <si>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</si>
  <si>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</si>
  <si>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</si>
  <si>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</si>
  <si>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</si>
  <si>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</si>
  <si>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</si>
  <si>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</si>
  <si>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</si>
  <si>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</si>
  <si>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</si>
  <si>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</si>
  <si>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</si>
  <si>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</si>
  <si>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</si>
  <si>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</si>
  <si>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</si>
  <si>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</si>
  <si>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</si>
  <si>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</si>
  <si>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</si>
  <si>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</si>
  <si>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</si>
  <si>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</si>
  <si>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</si>
  <si>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</si>
  <si>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</si>
  <si>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</si>
  <si>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</si>
  <si>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</si>
  <si>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</si>
  <si>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</si>
  <si>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</si>
  <si>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</si>
  <si>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</si>
  <si>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</si>
  <si>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</si>
  <si>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</si>
  <si>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</si>
  <si>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</si>
  <si>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</si>
  <si>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</si>
  <si>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</si>
  <si>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</si>
  <si>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</si>
  <si>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</si>
  <si>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</si>
  <si>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</si>
  <si>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</si>
  <si>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</si>
  <si>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</si>
  <si>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</si>
  <si>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</si>
  <si>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</si>
  <si>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</si>
  <si>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</si>
  <si>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</si>
  <si>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</si>
  <si>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</si>
  <si>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</si>
  <si>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</si>
  <si>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</si>
  <si>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</si>
  <si>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</si>
  <si>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</si>
  <si>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</si>
  <si>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</si>
  <si>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</si>
  <si>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</si>
  <si>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</si>
  <si>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</si>
  <si>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</si>
  <si>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</si>
  <si>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</si>
  <si>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</si>
  <si>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</si>
  <si>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</si>
  <si>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</si>
  <si>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</si>
  <si>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</si>
  <si>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</si>
  <si>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</si>
  <si>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</si>
  <si>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</si>
  <si>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</si>
  <si>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</si>
  <si>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</si>
  <si>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</si>
  <si>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</si>
  <si>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</si>
  <si>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</si>
  <si>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</si>
  <si>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</si>
  <si>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</si>
  <si>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</si>
  <si>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</si>
  <si>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</si>
  <si>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</si>
  <si>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</si>
  <si>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</si>
  <si>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</si>
  <si>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</si>
  <si>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</si>
  <si>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</si>
  <si>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</si>
  <si>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</si>
  <si>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</si>
  <si>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</si>
  <si>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</si>
  <si>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</si>
  <si>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</si>
  <si>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</si>
  <si>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</si>
  <si>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</si>
  <si>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</si>
  <si>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</si>
  <si>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</si>
  <si>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</si>
  <si>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</si>
  <si>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</si>
  <si>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</si>
  <si>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</si>
  <si>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</si>
  <si>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</si>
  <si>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</si>
  <si>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</si>
  <si>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</si>
  <si>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</si>
  <si>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</si>
  <si>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</si>
  <si>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</si>
  <si>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</si>
  <si>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</si>
  <si>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</si>
  <si>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</si>
  <si>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</si>
  <si>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</si>
  <si>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</si>
  <si>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</si>
  <si>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</si>
  <si>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</si>
  <si>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</si>
  <si>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</si>
  <si>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</si>
  <si>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</si>
  <si>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</si>
  <si>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</si>
  <si>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</si>
  <si>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</si>
  <si>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</si>
  <si>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</si>
  <si>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</si>
  <si>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</si>
  <si>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</si>
  <si>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</si>
  <si>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</si>
  <si>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</si>
  <si>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</si>
  <si>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</si>
  <si>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</si>
  <si>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</si>
  <si>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</si>
  <si>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</si>
  <si>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</si>
  <si>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</si>
  <si>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</si>
  <si>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</si>
  <si>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</si>
  <si>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</si>
  <si>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</si>
  <si>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</si>
  <si>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</si>
  <si>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</si>
  <si>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</si>
  <si>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</si>
  <si>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</si>
  <si>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</si>
  <si>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</si>
  <si>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</si>
  <si>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</si>
  <si>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</si>
  <si>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</si>
  <si>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</si>
  <si>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</si>
  <si>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</si>
  <si>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</si>
  <si>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</si>
  <si>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</si>
  <si>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</si>
  <si>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</si>
  <si>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</si>
  <si>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</si>
  <si>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</si>
  <si>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</si>
  <si>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</si>
  <si>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</si>
  <si>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</si>
  <si>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</si>
  <si>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</si>
  <si>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</si>
  <si>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</si>
  <si>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</si>
  <si>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</si>
  <si>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</si>
  <si>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</si>
  <si>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</si>
  <si>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</si>
  <si>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</si>
  <si>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</si>
  <si>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</si>
  <si>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</si>
  <si>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</si>
  <si>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</si>
  <si>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</si>
  <si>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</si>
  <si>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</si>
  <si>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</si>
  <si>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</si>
  <si>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</si>
  <si>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</si>
  <si>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</si>
  <si>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</si>
  <si>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</si>
  <si>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</si>
  <si>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</si>
  <si>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</si>
  <si>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</si>
  <si>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</si>
  <si>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</si>
  <si>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</si>
  <si>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</si>
  <si>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</si>
  <si>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</si>
  <si>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</si>
  <si>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</si>
  <si>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</si>
  <si>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</si>
  <si>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</si>
  <si>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</si>
  <si>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</si>
  <si>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</si>
  <si>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</si>
  <si>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</si>
  <si>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</si>
  <si>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</si>
  <si>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</si>
  <si>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</si>
  <si>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</si>
  <si>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</si>
  <si>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</si>
  <si>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</si>
  <si>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</si>
  <si>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</si>
  <si>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</si>
  <si>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</si>
  <si>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</si>
  <si>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</si>
  <si>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</si>
  <si>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</si>
  <si>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</si>
  <si>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</si>
  <si>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</si>
  <si>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</si>
  <si>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</si>
  <si>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</si>
  <si>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</si>
  <si>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</si>
  <si>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</si>
  <si>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</si>
  <si>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</si>
  <si>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</si>
  <si>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</si>
  <si>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</si>
  <si>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</si>
  <si>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</si>
  <si>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</si>
  <si>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</si>
  <si>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</si>
  <si>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</si>
  <si>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</si>
  <si>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</si>
  <si>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</si>
  <si>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</si>
  <si>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</si>
  <si>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</si>
  <si>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</si>
  <si>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</si>
  <si>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</si>
  <si>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</si>
  <si>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</si>
  <si>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</si>
  <si>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</si>
  <si>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</si>
  <si>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</si>
  <si>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</si>
  <si>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</si>
  <si>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</si>
  <si>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</si>
  <si>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</si>
  <si>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</si>
  <si>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</si>
  <si>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</si>
  <si>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</si>
  <si>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</si>
  <si>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</si>
  <si>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</si>
  <si>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</si>
  <si>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</si>
  <si>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</si>
  <si>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</si>
  <si>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</si>
  <si>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</si>
  <si>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</si>
  <si>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</si>
  <si>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</si>
  <si>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</si>
  <si>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</si>
  <si>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</si>
  <si>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</si>
  <si>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</si>
  <si>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</si>
  <si>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</si>
  <si>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</si>
  <si>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</si>
  <si>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</si>
  <si>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</si>
  <si>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</si>
  <si>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</si>
  <si>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</si>
  <si>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</si>
  <si>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</si>
  <si>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</si>
  <si>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</si>
  <si>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</si>
  <si>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</si>
  <si>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</si>
  <si>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</si>
  <si>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</si>
  <si>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</si>
  <si>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</si>
  <si>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</si>
  <si>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</si>
  <si>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</si>
  <si>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</si>
  <si>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</si>
  <si>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</si>
  <si>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</si>
  <si>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</si>
  <si>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</si>
  <si>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</si>
  <si>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</si>
  <si>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</si>
  <si>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</si>
  <si>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</si>
  <si>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</si>
  <si>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</si>
  <si>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</si>
  <si>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</si>
  <si>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</si>
  <si>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</si>
  <si>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</si>
  <si>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</si>
  <si>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</si>
  <si>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</si>
  <si>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</si>
  <si>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</si>
  <si>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</si>
  <si>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</si>
  <si>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</si>
  <si>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</si>
  <si>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</si>
  <si>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</si>
  <si>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</si>
  <si>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</si>
  <si>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</si>
  <si>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</si>
  <si>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</si>
  <si>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</si>
  <si>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</si>
  <si>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</si>
  <si>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</si>
  <si>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</si>
  <si>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</si>
  <si>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</si>
  <si>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</si>
  <si>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</si>
  <si>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</si>
  <si>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</si>
  <si>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</si>
  <si>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</si>
  <si>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</si>
  <si>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</si>
  <si>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</si>
  <si>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</si>
  <si>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</si>
  <si>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</si>
  <si>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</si>
  <si>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</si>
  <si>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</si>
  <si>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</si>
  <si>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</si>
  <si>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</si>
  <si>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</si>
  <si>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</si>
  <si>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</si>
  <si>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</si>
  <si>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</si>
  <si>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</si>
  <si>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</si>
  <si>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</si>
  <si>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</si>
  <si>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</si>
  <si>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</si>
  <si>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</si>
  <si>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</si>
  <si>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</si>
  <si>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</si>
  <si>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</si>
  <si>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</si>
  <si>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</si>
  <si>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</si>
  <si>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</si>
  <si>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</si>
  <si>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</si>
  <si>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</si>
  <si>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</si>
  <si>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</si>
  <si>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</si>
  <si>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</si>
  <si>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</si>
  <si>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</si>
  <si>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</si>
  <si>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</si>
  <si>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</si>
  <si>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</si>
  <si>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</si>
  <si>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</si>
  <si>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</si>
  <si>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</si>
  <si>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</si>
  <si>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</si>
  <si>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</si>
  <si>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</si>
  <si>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</si>
  <si>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</si>
  <si>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</si>
  <si>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</si>
  <si>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</si>
  <si>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</si>
  <si>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</si>
  <si>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</si>
  <si>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</si>
  <si>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</si>
  <si>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</si>
  <si>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</si>
  <si>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</si>
  <si>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</si>
  <si>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</si>
  <si>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</si>
  <si>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</si>
  <si>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</si>
  <si>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</si>
  <si>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</si>
  <si>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</si>
  <si>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</si>
  <si>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</si>
  <si>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</si>
  <si>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</si>
  <si>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</si>
  <si>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</si>
  <si>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</si>
  <si>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</si>
  <si>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</si>
  <si>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</si>
  <si>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</si>
  <si>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</si>
  <si>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</si>
  <si>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</si>
  <si>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</si>
  <si>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</si>
  <si>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</si>
  <si>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</si>
  <si>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</si>
  <si>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</si>
  <si>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</si>
  <si>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</si>
  <si>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</si>
  <si>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</si>
  <si>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</si>
  <si>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</si>
  <si>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</si>
  <si>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</si>
  <si>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</si>
  <si>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</si>
  <si>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</si>
  <si>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</si>
  <si>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</si>
  <si>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</si>
  <si>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</si>
  <si>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</si>
  <si>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</si>
  <si>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</si>
  <si>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</si>
  <si>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</si>
  <si>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</si>
  <si>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</si>
  <si>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</si>
  <si>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</si>
  <si>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</si>
  <si>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</si>
  <si>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</si>
  <si>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</si>
  <si>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</si>
  <si>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</si>
  <si>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</si>
  <si>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</si>
  <si>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</si>
  <si>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</si>
  <si>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</si>
  <si>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</si>
  <si>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</si>
  <si>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</si>
  <si>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</si>
  <si>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</si>
  <si>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</si>
  <si>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</si>
  <si>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</si>
  <si>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</si>
  <si>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</si>
  <si>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</si>
  <si>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</si>
  <si>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</si>
  <si>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</si>
  <si>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</si>
  <si>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</si>
  <si>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</si>
  <si>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</si>
  <si>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</si>
  <si>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</si>
  <si>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</si>
  <si>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</si>
  <si>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</si>
  <si>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</si>
  <si>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</si>
  <si>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</si>
  <si>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</si>
  <si>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</si>
  <si>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</si>
  <si>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</si>
  <si>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</si>
  <si>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</si>
  <si>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</si>
  <si>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</si>
  <si>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</si>
  <si>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</si>
  <si>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</si>
  <si>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</si>
  <si>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</si>
  <si>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</si>
  <si>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</si>
  <si>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</si>
  <si>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</si>
  <si>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</si>
  <si>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</si>
  <si>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</si>
  <si>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</si>
  <si>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</si>
  <si>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</si>
  <si>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</si>
  <si>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</si>
  <si>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</si>
  <si>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</si>
  <si>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</si>
  <si>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</si>
  <si>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</si>
  <si>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</si>
  <si>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</si>
  <si>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</si>
  <si>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</si>
  <si>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</si>
  <si>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</si>
  <si>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</si>
  <si>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</si>
  <si>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</si>
  <si>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</si>
  <si>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</si>
  <si>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</si>
  <si>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</si>
  <si>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</si>
  <si>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</si>
  <si>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</si>
  <si>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</si>
  <si>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</si>
  <si>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</si>
  <si>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</si>
  <si>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</si>
  <si>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</si>
  <si>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</si>
  <si>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</si>
  <si>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</si>
  <si>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</si>
  <si>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</si>
  <si>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</si>
  <si>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</si>
  <si>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</si>
  <si>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</si>
  <si>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</si>
  <si>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</si>
  <si>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</si>
  <si>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</si>
  <si>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</si>
  <si>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</si>
  <si>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</si>
  <si>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</si>
  <si>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</si>
  <si>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</si>
  <si>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</si>
  <si>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</si>
  <si>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</si>
  <si>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</si>
  <si>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</si>
  <si>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</si>
  <si>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</si>
  <si>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</si>
  <si>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</si>
  <si>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</si>
  <si>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</si>
  <si>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</si>
  <si>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</si>
  <si>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</si>
  <si>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</si>
  <si>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</si>
  <si>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</si>
  <si>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</si>
  <si>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</si>
  <si>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</si>
  <si>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</si>
  <si>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</si>
  <si>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</si>
  <si>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</si>
  <si>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</si>
  <si>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</si>
  <si>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</si>
  <si>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</si>
  <si>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</si>
  <si>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</si>
  <si>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</si>
  <si>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</si>
  <si>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</si>
  <si>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</si>
  <si>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</si>
  <si>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</si>
  <si>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</si>
  <si>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</si>
  <si>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</si>
  <si>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</si>
  <si>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</si>
  <si>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</si>
  <si>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</si>
  <si>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</si>
  <si>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</si>
  <si>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</si>
  <si>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</si>
  <si>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</si>
  <si>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</si>
  <si>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</si>
  <si>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</si>
  <si>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</si>
  <si>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</si>
  <si>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</si>
  <si>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</si>
  <si>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</si>
  <si>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</si>
  <si>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</si>
  <si>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</si>
  <si>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</si>
  <si>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</si>
  <si>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</si>
  <si>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</si>
  <si>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</si>
  <si>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</si>
  <si>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</si>
  <si>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</si>
  <si>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</si>
  <si>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</si>
  <si>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</si>
  <si>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</si>
  <si>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</si>
  <si>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</si>
  <si>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</si>
  <si>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</si>
  <si>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</si>
  <si>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</si>
  <si>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</si>
  <si>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</si>
  <si>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</si>
  <si>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</si>
  <si>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</si>
  <si>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</si>
  <si>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</si>
  <si>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</si>
  <si>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</si>
  <si>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</si>
  <si>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</si>
  <si>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</si>
  <si>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</si>
  <si>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</si>
  <si>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</si>
  <si>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</si>
  <si>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</si>
  <si>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</si>
  <si>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</si>
  <si>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</si>
  <si>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</si>
  <si>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</si>
  <si>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</si>
  <si>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</si>
  <si>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</si>
  <si>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</si>
  <si>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</si>
  <si>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</si>
  <si>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</si>
  <si>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</si>
  <si>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</si>
  <si>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</si>
  <si>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</si>
  <si>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</si>
  <si>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</si>
  <si>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</si>
  <si>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</si>
  <si>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</si>
  <si>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</si>
  <si>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</si>
  <si>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</si>
  <si>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</si>
  <si>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</si>
  <si>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</si>
  <si>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</si>
  <si>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</si>
  <si>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</si>
  <si>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</si>
  <si>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</si>
  <si>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</si>
  <si>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</si>
  <si>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</si>
  <si>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</si>
  <si>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</si>
  <si>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</si>
  <si>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</si>
  <si>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</si>
  <si>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</si>
  <si>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</si>
  <si>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</si>
  <si>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</si>
  <si>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</si>
  <si>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</si>
  <si>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</si>
  <si>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</si>
  <si>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</si>
  <si>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</si>
  <si>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</si>
  <si>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</si>
  <si>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</si>
  <si>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</si>
  <si>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</si>
  <si>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</si>
  <si>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</si>
  <si>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</si>
  <si>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</si>
  <si>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</si>
  <si>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</si>
  <si>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</si>
  <si>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</si>
  <si>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</si>
  <si>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</si>
  <si>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</si>
  <si>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</si>
  <si>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</si>
  <si>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</si>
  <si>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</si>
  <si>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</si>
  <si>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</si>
  <si>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</si>
  <si>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</si>
  <si>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</si>
  <si>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</si>
  <si>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</si>
  <si>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</si>
  <si>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</si>
  <si>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</si>
  <si>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</si>
  <si>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</si>
  <si>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</si>
  <si>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</si>
  <si>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</si>
  <si>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</si>
  <si>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</si>
  <si>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</si>
  <si>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</si>
  <si>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</si>
  <si>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</si>
  <si>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</si>
  <si>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</si>
  <si>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</si>
  <si>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</si>
  <si>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</si>
  <si>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</si>
  <si>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</si>
  <si>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</si>
  <si>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</si>
  <si>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</si>
  <si>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</si>
  <si>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</si>
  <si>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</si>
  <si>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</si>
  <si>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</si>
  <si>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</si>
  <si>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</si>
  <si>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</si>
  <si>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</si>
  <si>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</si>
  <si>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</si>
  <si>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</si>
  <si>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</si>
  <si>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</si>
  <si>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</si>
  <si>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</si>
  <si>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</si>
  <si>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</si>
  <si>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</si>
  <si>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</si>
  <si>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</si>
  <si>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</si>
  <si>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</si>
  <si>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</si>
  <si>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</si>
  <si>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</si>
  <si>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</si>
  <si>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</si>
  <si>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</si>
  <si>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</si>
  <si>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</si>
  <si>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</si>
  <si>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</si>
  <si>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</si>
  <si>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</si>
  <si>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</si>
  <si>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</si>
  <si>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</si>
  <si>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</si>
  <si>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</si>
  <si>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</si>
  <si>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</si>
  <si>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</si>
  <si>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</si>
  <si>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</si>
  <si>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</si>
  <si>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</si>
  <si>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</si>
  <si>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</si>
  <si>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</si>
  <si>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</si>
  <si>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</si>
  <si>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</si>
  <si>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</si>
  <si>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</si>
  <si>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</si>
  <si>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</si>
  <si>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</si>
  <si>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</si>
  <si>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</si>
  <si>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</si>
  <si>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</si>
  <si>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</si>
  <si>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</si>
  <si>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</si>
  <si>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</si>
  <si>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</si>
  <si>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</si>
  <si>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</si>
  <si>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</si>
  <si>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</si>
  <si>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</si>
  <si>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</si>
  <si>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</si>
  <si>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</si>
  <si>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</si>
  <si>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</si>
  <si>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</si>
  <si>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</si>
  <si>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</si>
  <si>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</si>
  <si>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</si>
  <si>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</si>
  <si>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</si>
  <si>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</si>
  <si>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</si>
  <si>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</si>
  <si>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</si>
  <si>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</si>
  <si>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</si>
  <si>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</si>
  <si>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</si>
  <si>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</si>
  <si>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</si>
  <si>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</si>
  <si>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</si>
  <si>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</si>
  <si>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</si>
  <si>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</si>
  <si>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</si>
  <si>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</si>
  <si>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</si>
  <si>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</si>
  <si>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</si>
  <si>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</si>
  <si>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</si>
  <si>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</si>
  <si>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</si>
  <si>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</si>
  <si>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</si>
  <si>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</si>
  <si>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</si>
  <si>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</si>
  <si>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</si>
  <si>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</si>
  <si>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</si>
  <si>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</si>
  <si>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</si>
  <si>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</si>
  <si>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</si>
  <si>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</si>
  <si>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</si>
  <si>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</si>
  <si>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</si>
  <si>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</si>
  <si>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</si>
  <si>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</si>
  <si>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</si>
  <si>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</si>
  <si>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</si>
  <si>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</si>
  <si>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</si>
  <si>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</si>
  <si>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</si>
  <si>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</si>
  <si>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</si>
  <si>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</si>
  <si>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</si>
  <si>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</si>
  <si>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</si>
  <si>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</si>
  <si>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</si>
  <si>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</si>
  <si>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</si>
  <si>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</si>
  <si>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</si>
  <si>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</si>
  <si>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</si>
  <si>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</si>
  <si>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</si>
  <si>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</si>
  <si>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</si>
  <si>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</si>
  <si>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</si>
  <si>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</si>
  <si>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</si>
  <si>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</si>
  <si>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</si>
  <si>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</si>
  <si>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</si>
  <si>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</si>
  <si>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</si>
  <si>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</si>
  <si>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</si>
  <si>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</si>
  <si>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</si>
  <si>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</si>
  <si>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</si>
  <si>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</si>
  <si>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</si>
  <si>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</si>
  <si>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</si>
  <si>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</si>
  <si>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</si>
  <si>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</si>
  <si>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</si>
  <si>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</si>
  <si>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</si>
  <si>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</si>
  <si>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</si>
  <si>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</si>
  <si>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</si>
  <si>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</si>
  <si>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</si>
  <si>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</si>
  <si>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</si>
  <si>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</si>
  <si>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</si>
  <si>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</si>
  <si>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</si>
  <si>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</si>
  <si>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</si>
  <si>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</si>
  <si>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</si>
  <si>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</si>
  <si>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</si>
  <si>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</si>
  <si>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</si>
  <si>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</si>
  <si>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</si>
  <si>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</si>
  <si>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</si>
  <si>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</si>
  <si>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</si>
  <si>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</si>
  <si>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</si>
  <si>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</si>
  <si>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</si>
  <si>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</si>
  <si>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</si>
  <si>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</si>
  <si>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</si>
  <si>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</si>
  <si>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</si>
  <si>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</si>
  <si>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</si>
  <si>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</si>
  <si>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</si>
  <si>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</si>
  <si>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</si>
  <si>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</si>
  <si>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</si>
  <si>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</si>
  <si>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</si>
  <si>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</si>
  <si>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</si>
  <si>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</si>
  <si>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</si>
  <si>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</si>
  <si>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</si>
  <si>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</si>
  <si>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</si>
  <si>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</si>
  <si>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</si>
  <si>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</si>
  <si>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</si>
  <si>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</si>
  <si>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</si>
  <si>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</si>
  <si>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</si>
  <si>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</si>
  <si>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</si>
  <si>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</si>
  <si>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</si>
  <si>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</si>
  <si>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</si>
  <si>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</si>
  <si>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</si>
  <si>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</si>
  <si>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</si>
  <si>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</si>
  <si>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</si>
  <si>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</si>
  <si>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</si>
  <si>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</si>
  <si>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</si>
  <si>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</si>
  <si>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</si>
  <si>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</si>
  <si>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</si>
  <si>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</si>
  <si>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</si>
  <si>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</si>
  <si>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</si>
  <si>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</si>
  <si>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</si>
  <si>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</si>
  <si>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</si>
  <si>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</si>
  <si>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</si>
  <si>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</si>
  <si>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</si>
  <si>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</si>
  <si>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</si>
  <si>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</si>
  <si>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</si>
  <si>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</si>
  <si>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</si>
  <si>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</si>
  <si>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</si>
  <si>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</si>
  <si>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</si>
  <si>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</si>
  <si>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</si>
  <si>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</si>
  <si>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</si>
  <si>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</si>
  <si>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</si>
  <si>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</si>
  <si>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</si>
  <si>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</si>
  <si>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</si>
  <si>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</si>
  <si>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</si>
  <si>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</si>
  <si>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</si>
  <si>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</si>
  <si>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</si>
  <si>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</si>
  <si>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</si>
  <si>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</si>
  <si>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</si>
  <si>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</si>
  <si>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</si>
  <si>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</si>
  <si>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</si>
  <si>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</si>
  <si>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</si>
  <si>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</si>
  <si>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</si>
  <si>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</si>
  <si>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</si>
  <si>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</si>
  <si>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</si>
  <si>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</si>
  <si>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</si>
  <si>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</si>
  <si>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</si>
  <si>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</si>
  <si>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</si>
  <si>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</si>
  <si>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</si>
  <si>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</si>
  <si>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</si>
  <si>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</si>
  <si>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</si>
  <si>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</si>
  <si>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</si>
  <si>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</si>
  <si>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</si>
  <si>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</si>
  <si>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</si>
  <si>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</si>
  <si>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</si>
  <si>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</si>
  <si>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</si>
  <si>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</si>
  <si>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</si>
  <si>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</si>
  <si>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</si>
  <si>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</si>
  <si>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</si>
  <si>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</si>
  <si>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</si>
  <si>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</si>
  <si>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</si>
  <si>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</si>
  <si>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</si>
  <si>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</si>
  <si>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</si>
  <si>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</si>
  <si>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</si>
  <si>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</si>
  <si>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</si>
  <si>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</si>
  <si>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</si>
  <si>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</si>
  <si>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</si>
  <si>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</si>
  <si>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</si>
  <si>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</si>
  <si>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</si>
  <si>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</si>
  <si>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</si>
  <si>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</si>
  <si>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</si>
  <si>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</si>
  <si>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</si>
  <si>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</si>
  <si>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</si>
  <si>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</si>
  <si>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</si>
  <si>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</si>
  <si>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</si>
  <si>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</si>
  <si>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</si>
  <si>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</si>
  <si>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</si>
  <si>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</si>
  <si>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</si>
  <si>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</si>
  <si>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</si>
  <si>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</si>
  <si>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</si>
  <si>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</si>
  <si>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</si>
  <si>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</si>
  <si>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</si>
  <si>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</si>
  <si>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</si>
  <si>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</si>
  <si>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</si>
  <si>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</si>
  <si>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</si>
  <si>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</si>
  <si>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</si>
  <si>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</si>
  <si>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</si>
  <si>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</si>
  <si>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</si>
  <si>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</si>
  <si>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</si>
  <si>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</si>
  <si>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</si>
  <si>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</si>
  <si>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</si>
  <si>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</si>
  <si>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</si>
  <si>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</si>
  <si>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</si>
  <si>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</si>
  <si>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</si>
  <si>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</si>
  <si>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</si>
  <si>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</si>
  <si>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</si>
  <si>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</si>
  <si>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</si>
  <si>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</si>
  <si>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</si>
  <si>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</si>
  <si>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</si>
  <si>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</si>
  <si>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</si>
  <si>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</si>
  <si>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</si>
  <si>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</si>
  <si>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</si>
  <si>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</si>
  <si>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</si>
  <si>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</si>
  <si>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</si>
  <si>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</si>
  <si>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</si>
  <si>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</si>
  <si>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</si>
  <si>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</si>
  <si>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</si>
  <si>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</si>
  <si>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</si>
  <si>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</si>
  <si>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</si>
  <si>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</si>
  <si>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</si>
  <si>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</si>
  <si>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</si>
  <si>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</si>
  <si>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</si>
  <si>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</si>
  <si>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</si>
  <si>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</si>
  <si>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</si>
  <si>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</si>
  <si>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</si>
  <si>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</si>
  <si>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</si>
  <si>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</si>
  <si>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</si>
  <si>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</si>
  <si>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</si>
  <si>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</si>
  <si>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</si>
  <si>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</si>
  <si>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</si>
  <si>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</si>
  <si>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</si>
  <si>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</si>
  <si>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</si>
  <si>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</si>
  <si>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</si>
  <si>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</si>
  <si>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</si>
  <si>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</si>
  <si>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</si>
  <si>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</si>
  <si>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</si>
  <si>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</si>
  <si>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</si>
  <si>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</si>
  <si>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</si>
  <si>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</si>
  <si>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</si>
  <si>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</si>
  <si>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</si>
  <si>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</si>
  <si>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</si>
  <si>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</si>
  <si>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</si>
  <si>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</si>
  <si>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</si>
  <si>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</si>
  <si>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</si>
  <si>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</si>
  <si>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</si>
  <si>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</si>
  <si>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</si>
  <si>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</si>
  <si>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</si>
  <si>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</si>
  <si>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</si>
  <si>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</si>
  <si>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</si>
  <si>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</si>
  <si>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</si>
  <si>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</si>
  <si>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</si>
  <si>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</si>
  <si>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</si>
  <si>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</si>
  <si>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</si>
  <si>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</si>
  <si>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</si>
  <si>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</si>
  <si>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</si>
  <si>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</si>
  <si>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</si>
  <si>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</si>
  <si>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</si>
  <si>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</si>
  <si>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</si>
  <si>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</si>
  <si>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</si>
  <si>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</si>
  <si>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</si>
  <si>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</si>
  <si>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</si>
  <si>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</si>
  <si>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</si>
  <si>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</si>
  <si>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</si>
  <si>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</si>
  <si>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</si>
  <si>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</si>
  <si>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</si>
  <si>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</si>
  <si>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</si>
  <si>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</si>
  <si>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</si>
  <si>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</si>
  <si>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</si>
  <si>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</si>
  <si>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</si>
  <si>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</si>
  <si>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</si>
  <si>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</si>
  <si>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</si>
  <si>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</si>
  <si>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</si>
  <si>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</si>
  <si>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</si>
  <si>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</si>
  <si>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</si>
  <si>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</si>
  <si>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</si>
  <si>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</si>
  <si>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</si>
  <si>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</si>
  <si>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</si>
  <si>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</si>
  <si>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</si>
  <si>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</si>
  <si>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</si>
  <si>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</si>
  <si>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</si>
  <si>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</si>
  <si>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</si>
  <si>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</si>
  <si>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</si>
  <si>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</si>
  <si>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</si>
  <si>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</si>
  <si>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</si>
  <si>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</si>
  <si>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</si>
  <si>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</si>
  <si>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</si>
  <si>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</si>
  <si>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</si>
  <si>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</si>
  <si>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</si>
  <si>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</si>
  <si>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</si>
  <si>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</si>
  <si>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</si>
  <si>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</si>
  <si>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</si>
  <si>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</si>
  <si>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</si>
  <si>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</si>
  <si>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</si>
  <si>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</si>
  <si>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</si>
  <si>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</si>
  <si>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</si>
  <si>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</si>
  <si>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</si>
  <si>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</si>
  <si>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</si>
  <si>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</si>
  <si>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</si>
  <si>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</si>
  <si>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</si>
  <si>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</si>
  <si>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</si>
  <si>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</si>
  <si>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</si>
  <si>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</si>
  <si>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</si>
  <si>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</si>
  <si>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</si>
  <si>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</si>
  <si>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</si>
  <si>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</si>
  <si>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</si>
  <si>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</si>
  <si>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</si>
  <si>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</si>
  <si>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</si>
  <si>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</si>
  <si>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</si>
  <si>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</si>
  <si>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</si>
  <si>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</si>
  <si>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</si>
  <si>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</si>
  <si>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</si>
  <si>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</si>
  <si>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</si>
  <si>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</si>
  <si>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</si>
  <si>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</si>
  <si>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</si>
  <si>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</si>
  <si>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</si>
  <si>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</si>
  <si>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</si>
  <si>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</si>
  <si>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</si>
  <si>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</si>
  <si>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</si>
  <si>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</si>
  <si>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</si>
  <si>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</si>
  <si>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</si>
  <si>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</si>
  <si>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</si>
  <si>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</si>
  <si>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</si>
  <si>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</si>
  <si>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</si>
  <si>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</si>
  <si>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</si>
  <si>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</si>
  <si>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</si>
  <si>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</si>
  <si>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</si>
  <si>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</si>
  <si>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</si>
  <si>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</si>
  <si>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</si>
  <si>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</si>
  <si>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</si>
  <si>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</si>
  <si>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</si>
  <si>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</si>
  <si>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</si>
  <si>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</si>
  <si>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</si>
  <si>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</si>
  <si>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</si>
  <si>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</si>
  <si>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</si>
  <si>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</si>
  <si>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</si>
  <si>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</si>
  <si>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</si>
  <si>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</si>
  <si>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</si>
  <si>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</si>
  <si>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</si>
  <si>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</si>
  <si>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</si>
  <si>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</si>
  <si>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</si>
  <si>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</si>
  <si>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</si>
  <si>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</si>
  <si>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</si>
  <si>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</si>
  <si>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</si>
  <si>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</si>
  <si>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</si>
  <si>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</si>
  <si>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</si>
  <si>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</si>
  <si>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</si>
  <si>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</si>
  <si>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</si>
  <si>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</si>
  <si>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</si>
  <si>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</si>
  <si>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</si>
  <si>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</si>
  <si>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</si>
  <si>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</si>
  <si>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</si>
  <si>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</si>
  <si>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</si>
  <si>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</si>
  <si>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</si>
  <si>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</si>
  <si>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</si>
  <si>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</si>
  <si>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</si>
  <si>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</si>
  <si>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</si>
  <si>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</si>
  <si>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</si>
  <si>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</si>
  <si>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</si>
  <si>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</si>
  <si>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</si>
  <si>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</si>
  <si>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</si>
  <si>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</si>
  <si>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</si>
  <si>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</si>
  <si>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</si>
  <si>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</si>
  <si>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</si>
  <si>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</si>
  <si>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</si>
  <si>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</si>
  <si>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</si>
  <si>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</si>
  <si>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</si>
  <si>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</si>
  <si>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</si>
  <si>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</si>
  <si>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</si>
  <si>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</si>
  <si>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</si>
  <si>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</si>
  <si>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</si>
  <si>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</si>
  <si>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</si>
  <si>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</si>
  <si>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</si>
  <si>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</si>
  <si>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</si>
  <si>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</si>
  <si>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</si>
  <si>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</si>
  <si>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</si>
  <si>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</si>
  <si>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</si>
  <si>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</si>
  <si>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</si>
  <si>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</si>
  <si>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</si>
  <si>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</si>
  <si>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</si>
  <si>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</si>
  <si>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</si>
  <si>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</si>
  <si>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</si>
  <si>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</si>
  <si>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</si>
  <si>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</si>
  <si>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</si>
  <si>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</si>
  <si>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</si>
  <si>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</si>
  <si>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</si>
  <si>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</si>
  <si>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</si>
  <si>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</si>
  <si>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</si>
  <si>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</si>
  <si>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</si>
  <si>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</si>
  <si>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</si>
  <si>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</si>
  <si>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</si>
  <si>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</si>
  <si>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</si>
  <si>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</si>
  <si>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</si>
  <si>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</si>
  <si>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</si>
  <si>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</si>
  <si>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</si>
  <si>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</si>
  <si>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</si>
  <si>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</si>
  <si>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</si>
  <si>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</si>
  <si>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</si>
  <si>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</si>
  <si>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</si>
  <si>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</si>
  <si>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</si>
  <si>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</si>
  <si>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</si>
  <si>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</si>
  <si>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</si>
  <si>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</si>
  <si>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</si>
  <si>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</si>
  <si>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</si>
  <si>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</si>
  <si>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</si>
  <si>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</si>
  <si>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</si>
  <si>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</si>
  <si>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</si>
  <si>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</si>
  <si>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</si>
  <si>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</si>
  <si>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</si>
  <si>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</si>
  <si>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</si>
  <si>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</si>
  <si>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</si>
  <si>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</si>
  <si>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</si>
  <si>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</si>
  <si>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</si>
  <si>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</si>
  <si>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</si>
  <si>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</si>
  <si>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</si>
  <si>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</si>
  <si>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</si>
  <si>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</si>
  <si>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</si>
  <si>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</si>
  <si>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</si>
  <si>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</si>
  <si>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</si>
  <si>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</si>
  <si>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</si>
  <si>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</si>
  <si>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</si>
  <si>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</si>
  <si>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</si>
  <si>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</si>
  <si>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</si>
  <si>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</si>
  <si>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</si>
  <si>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</si>
  <si>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</si>
  <si>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</si>
  <si>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</si>
  <si>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</si>
  <si>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</si>
  <si>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</si>
  <si>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</si>
  <si>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</si>
  <si>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</si>
  <si>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</si>
  <si>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</si>
  <si>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</si>
  <si>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</si>
  <si>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</si>
  <si>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</si>
  <si>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</si>
  <si>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</si>
  <si>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</si>
  <si>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</si>
  <si>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</si>
  <si>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</si>
  <si>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</si>
  <si>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</si>
  <si>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</si>
  <si>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</si>
  <si>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</si>
  <si>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</si>
  <si>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</si>
  <si>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</si>
  <si>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</si>
  <si>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</si>
  <si>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</si>
  <si>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</si>
  <si>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</si>
  <si>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</si>
  <si>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</si>
  <si>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</si>
  <si>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</si>
  <si>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</si>
  <si>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</si>
  <si>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</si>
  <si>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</si>
  <si>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</si>
  <si>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</si>
  <si>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</si>
  <si>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</si>
  <si>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</si>
  <si>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</si>
  <si>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</si>
  <si>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</si>
  <si>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</si>
  <si>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</si>
  <si>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</si>
  <si>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</si>
  <si>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</si>
  <si>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</si>
  <si>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</si>
  <si>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</si>
  <si>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</si>
  <si>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</si>
  <si>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</si>
  <si>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</si>
  <si>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</si>
  <si>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</si>
  <si>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</si>
  <si>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</si>
  <si>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</si>
  <si>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</si>
  <si>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</si>
  <si>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</si>
  <si>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</si>
  <si>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</si>
  <si>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</si>
  <si>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</si>
  <si>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</si>
  <si>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</si>
  <si>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</si>
  <si>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</si>
  <si>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</si>
  <si>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</si>
  <si>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</si>
  <si>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</si>
  <si>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</si>
  <si>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</si>
  <si>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</si>
  <si>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</si>
  <si>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</si>
  <si>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</si>
  <si>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</si>
  <si>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</si>
  <si>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</si>
  <si>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</si>
  <si>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</si>
  <si>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</si>
  <si>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</si>
  <si>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</si>
  <si>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</si>
  <si>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</si>
  <si>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</si>
  <si>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</si>
  <si>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</si>
  <si>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</si>
  <si>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</si>
  <si>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</si>
  <si>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</si>
  <si>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</si>
  <si>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</si>
  <si>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</si>
  <si>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</si>
  <si>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</si>
  <si>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</si>
  <si>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</si>
  <si>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</si>
  <si>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</si>
  <si>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</si>
  <si>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</si>
  <si>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</si>
  <si>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</si>
  <si>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</si>
  <si>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</si>
  <si>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</si>
  <si>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</si>
  <si>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</si>
  <si>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</si>
  <si>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</si>
  <si>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</si>
  <si>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</si>
  <si>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</si>
  <si>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</si>
  <si>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</si>
  <si>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</si>
  <si>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</si>
  <si>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</si>
  <si>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</si>
  <si>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</si>
  <si>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</si>
  <si>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</si>
  <si>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</si>
  <si>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</si>
  <si>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</si>
  <si>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</si>
  <si>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</si>
  <si>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</si>
  <si>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</si>
  <si>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</si>
  <si>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</si>
  <si>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</si>
  <si>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</si>
  <si>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</si>
  <si>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</si>
  <si>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</si>
  <si>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</si>
  <si>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</si>
  <si>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</si>
  <si>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</si>
  <si>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</si>
  <si>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</si>
  <si>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</si>
  <si>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</si>
  <si>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</si>
  <si>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</si>
  <si>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</si>
  <si>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</si>
  <si>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</si>
  <si>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</si>
  <si>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</si>
  <si>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</si>
  <si>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</si>
  <si>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</si>
  <si>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</si>
  <si>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</si>
  <si>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</si>
  <si>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</si>
  <si>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</si>
  <si>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</si>
  <si>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</si>
  <si>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</si>
  <si>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</si>
  <si>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</si>
  <si>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</si>
  <si>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</si>
  <si>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</si>
  <si>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</si>
  <si>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</si>
  <si>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</si>
  <si>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</si>
  <si>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</si>
  <si>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</si>
  <si>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</si>
  <si>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</si>
  <si>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</si>
  <si>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</si>
  <si>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</si>
  <si>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</si>
  <si>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</si>
  <si>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</si>
  <si>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</si>
  <si>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</si>
  <si>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</si>
  <si>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</si>
  <si>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</si>
  <si>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</si>
  <si>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</si>
  <si>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</si>
  <si>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</si>
  <si>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</si>
  <si>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</si>
  <si>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</si>
  <si>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</si>
  <si>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</si>
  <si>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</si>
  <si>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</si>
  <si>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</si>
  <si>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</si>
  <si>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</si>
  <si>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</si>
  <si>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</si>
  <si>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</si>
  <si>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</si>
  <si>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</si>
  <si>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</si>
  <si>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</si>
  <si>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</si>
  <si>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</si>
  <si>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</si>
  <si>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</si>
  <si>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</si>
  <si>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</si>
  <si>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</si>
  <si>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</si>
  <si>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</si>
  <si>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</si>
  <si>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</si>
  <si>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</si>
  <si>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</si>
  <si>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</si>
  <si>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</si>
  <si>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</si>
  <si>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</si>
  <si>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</si>
  <si>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</si>
  <si>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</si>
  <si>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</si>
  <si>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</si>
  <si>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</si>
  <si>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</si>
  <si>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</si>
  <si>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</si>
  <si>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</si>
  <si>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</si>
  <si>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</si>
  <si>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</si>
  <si>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</si>
  <si>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</si>
  <si>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</si>
  <si>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</si>
  <si>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</si>
  <si>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</si>
  <si>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</si>
  <si>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</si>
  <si>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</si>
  <si>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</si>
  <si>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</si>
  <si>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</si>
  <si>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</si>
  <si>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</si>
  <si>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</si>
  <si>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</si>
  <si>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</si>
  <si>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</si>
  <si>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</si>
  <si>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</si>
  <si>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</si>
  <si>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</si>
  <si>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</si>
  <si>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</si>
  <si>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</si>
  <si>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</si>
  <si>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</si>
  <si>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</si>
  <si>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</si>
  <si>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</si>
  <si>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</si>
  <si>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</si>
  <si>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</si>
  <si>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</si>
  <si>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</si>
  <si>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</si>
  <si>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</si>
  <si>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</si>
  <si>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</si>
  <si>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</si>
  <si>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</si>
  <si>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</si>
  <si>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</si>
  <si>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</si>
  <si>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</si>
  <si>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</si>
  <si>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</si>
  <si>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</si>
  <si>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</si>
  <si>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</si>
  <si>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</si>
  <si>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</si>
  <si>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</si>
  <si>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</si>
  <si>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</si>
  <si>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</si>
  <si>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</si>
  <si>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</si>
  <si>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</si>
  <si>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</si>
  <si>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</si>
  <si>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</si>
  <si>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</si>
  <si>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</si>
  <si>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</si>
  <si>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</si>
  <si>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</si>
  <si>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</si>
  <si>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</si>
  <si>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</si>
  <si>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</si>
  <si>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</si>
  <si>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</si>
  <si>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</si>
  <si>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</si>
  <si>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</si>
  <si>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</si>
  <si>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</si>
  <si>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</si>
  <si>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</si>
  <si>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</si>
  <si>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</si>
  <si>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</si>
  <si>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</si>
  <si>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</si>
  <si>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</si>
  <si>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</si>
  <si>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</si>
  <si>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</si>
  <si>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</si>
  <si>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</si>
  <si>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</si>
  <si>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</si>
  <si>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</si>
  <si>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</si>
  <si>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</si>
  <si>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</si>
  <si>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</si>
  <si>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</si>
  <si>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</si>
  <si>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</si>
  <si>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</si>
  <si>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</si>
  <si>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</si>
  <si>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</si>
  <si>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</si>
  <si>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</si>
  <si>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</si>
  <si>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</si>
  <si>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</si>
  <si>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</si>
  <si>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</si>
  <si>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</si>
  <si>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</si>
  <si>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</si>
  <si>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</si>
  <si>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</si>
  <si>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</si>
  <si>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</si>
  <si>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</si>
  <si>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</si>
  <si>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</si>
  <si>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</si>
  <si>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</si>
  <si>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</si>
  <si>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</si>
  <si>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</si>
  <si>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</si>
  <si>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</si>
  <si>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</si>
  <si>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</si>
  <si>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</si>
  <si>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</si>
  <si>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</si>
  <si>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</si>
  <si>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</si>
  <si>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</si>
  <si>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</si>
  <si>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</si>
  <si>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</si>
  <si>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</si>
  <si>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</si>
  <si>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</si>
  <si>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</si>
  <si>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</si>
  <si>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</si>
  <si>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</si>
  <si>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</si>
  <si>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</si>
  <si>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</si>
  <si>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</si>
  <si>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</si>
  <si>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</si>
  <si>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</si>
  <si>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</si>
  <si>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</si>
  <si>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</si>
  <si>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</si>
  <si>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</si>
  <si>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</si>
  <si>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</si>
  <si>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</si>
  <si>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</si>
  <si>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</si>
  <si>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</si>
  <si>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</si>
  <si>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</si>
  <si>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</si>
  <si>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</si>
  <si>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</si>
  <si>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</si>
  <si>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</si>
  <si>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</si>
  <si>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</si>
  <si>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</si>
  <si>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</si>
  <si>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</si>
  <si>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</si>
  <si>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</si>
  <si>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</si>
  <si>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</si>
  <si>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</si>
  <si>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</si>
  <si>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</si>
  <si>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</si>
  <si>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</si>
  <si>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</si>
  <si>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</si>
  <si>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</si>
  <si>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</si>
  <si>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</si>
  <si>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</si>
  <si>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</si>
  <si>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</si>
  <si>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</si>
  <si>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</si>
  <si>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</si>
  <si>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</si>
  <si>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</si>
  <si>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</si>
  <si>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</si>
  <si>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</si>
  <si>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</si>
  <si>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</si>
  <si>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</si>
  <si>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</si>
  <si>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</si>
  <si>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</si>
  <si>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</si>
  <si>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</si>
  <si>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</si>
  <si>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</si>
  <si>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</si>
  <si>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</si>
  <si>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</si>
  <si>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</si>
  <si>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</si>
  <si>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</si>
  <si>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</si>
  <si>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</si>
  <si>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</si>
  <si>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</si>
  <si>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</si>
  <si>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</si>
  <si>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</si>
  <si>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</si>
  <si>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</si>
  <si>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</si>
  <si>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</si>
  <si>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</si>
  <si>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</si>
  <si>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</si>
  <si>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</si>
  <si>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</si>
  <si>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</si>
  <si>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</si>
  <si>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</si>
  <si>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</si>
  <si>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</si>
  <si>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</si>
  <si>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</si>
  <si>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</si>
  <si>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</si>
  <si>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</si>
  <si>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</si>
  <si>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</si>
  <si>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</si>
  <si>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</si>
  <si>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</si>
  <si>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</si>
  <si>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</si>
  <si>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</si>
  <si>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</si>
  <si>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</si>
  <si>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</si>
  <si>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</si>
  <si>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</si>
  <si>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</si>
  <si>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</si>
  <si>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</si>
  <si>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</si>
  <si>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</si>
  <si>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</si>
  <si>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</si>
  <si>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</si>
  <si>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</si>
  <si>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</si>
  <si>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</si>
  <si>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</si>
  <si>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</si>
  <si>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</si>
  <si>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</si>
  <si>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</si>
  <si>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</si>
  <si>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</si>
  <si>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</si>
  <si>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</si>
  <si>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</si>
  <si>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</si>
  <si>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</si>
  <si>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</si>
  <si>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</si>
  <si>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</si>
  <si>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</si>
  <si>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</si>
  <si>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</si>
  <si>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</si>
  <si>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</si>
  <si>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</si>
  <si>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</si>
  <si>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</si>
  <si>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</si>
  <si>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</si>
  <si>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</si>
  <si>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</si>
  <si>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</si>
  <si>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</si>
  <si>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</si>
  <si>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</si>
  <si>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</si>
  <si>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</si>
  <si>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</si>
  <si>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</si>
  <si>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</si>
  <si>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</si>
  <si>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</si>
  <si>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</si>
  <si>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</si>
  <si>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</si>
  <si>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</si>
  <si>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</si>
  <si>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</si>
  <si>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</si>
  <si>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</si>
  <si>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</si>
  <si>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</si>
  <si>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</si>
  <si>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</si>
  <si>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</si>
  <si>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</si>
  <si>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</si>
  <si>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</si>
  <si>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</si>
  <si>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</si>
  <si>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</si>
  <si>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</si>
  <si>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</si>
  <si>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</si>
  <si>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</si>
  <si>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</si>
  <si>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</si>
  <si>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</si>
  <si>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</si>
  <si>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</si>
  <si>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</si>
  <si>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</si>
  <si>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</si>
  <si>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</si>
  <si>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</si>
  <si>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</si>
  <si>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</si>
  <si>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</si>
  <si>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</si>
  <si>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</si>
  <si>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</si>
  <si>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</si>
  <si>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</si>
  <si>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</si>
  <si>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</si>
  <si>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</si>
  <si>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</si>
  <si>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</si>
  <si>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</si>
  <si>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</si>
  <si>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</si>
  <si>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</si>
  <si>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</si>
  <si>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</si>
  <si>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</si>
  <si>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</si>
  <si>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</si>
  <si>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</si>
  <si>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</si>
  <si>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</si>
  <si>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</si>
  <si>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</si>
  <si>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</si>
  <si>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</si>
  <si>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</si>
  <si>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</si>
  <si>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</si>
  <si>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</si>
  <si>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</si>
  <si>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</si>
  <si>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</si>
  <si>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</si>
  <si>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</si>
  <si>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</si>
  <si>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</si>
  <si>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</si>
  <si>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</si>
  <si>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</si>
  <si>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</si>
  <si>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</si>
  <si>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</si>
  <si>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</si>
  <si>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</si>
  <si>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</si>
  <si>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</si>
  <si>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</si>
  <si>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</si>
  <si>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</si>
  <si>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</si>
  <si>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</si>
  <si>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</si>
  <si>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</si>
  <si>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</si>
  <si>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</si>
  <si>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</si>
  <si>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</si>
  <si>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</si>
  <si>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</si>
  <si>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</si>
  <si>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</si>
  <si>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</si>
  <si>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</si>
  <si>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</si>
  <si>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</si>
  <si>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</si>
  <si>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</si>
  <si>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</si>
  <si>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</si>
  <si>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</si>
  <si>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</si>
  <si>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</si>
  <si>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</si>
  <si>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</si>
  <si>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</si>
  <si>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</si>
  <si>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</si>
  <si>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</si>
  <si>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</si>
  <si>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</si>
  <si>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</si>
  <si>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</si>
  <si>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</si>
  <si>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</si>
  <si>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</si>
  <si>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</si>
  <si>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</si>
  <si>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</si>
  <si>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</si>
  <si>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</si>
  <si>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</si>
  <si>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</si>
  <si>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</si>
  <si>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</si>
  <si>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</si>
  <si>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</si>
  <si>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</si>
  <si>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</si>
  <si>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</si>
  <si>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</si>
  <si>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</si>
  <si>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</si>
  <si>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</si>
  <si>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</si>
  <si>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</si>
  <si>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</si>
  <si>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</si>
  <si>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</si>
  <si>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</si>
  <si>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</si>
  <si>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</si>
  <si>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</si>
  <si>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</si>
  <si>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</si>
  <si>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</si>
  <si>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</si>
  <si>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</si>
  <si>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</si>
  <si>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</si>
  <si>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</si>
  <si>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</si>
  <si>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</si>
  <si>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</si>
  <si>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</si>
  <si>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</si>
  <si>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</si>
  <si>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</si>
  <si>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</si>
  <si>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</si>
  <si>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</si>
  <si>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</si>
  <si>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</si>
  <si>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</si>
  <si>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</si>
  <si>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</si>
  <si>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</si>
  <si>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</si>
  <si>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</si>
  <si>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</si>
  <si>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</si>
  <si>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</si>
  <si>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</si>
  <si>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</si>
  <si>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</si>
  <si>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</si>
  <si>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</si>
  <si>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</si>
  <si>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</si>
  <si>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</si>
  <si>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</si>
  <si>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</si>
  <si>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</si>
  <si>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</si>
  <si>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</si>
  <si>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</si>
  <si>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</si>
  <si>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</si>
  <si>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</si>
  <si>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</si>
  <si>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</si>
  <si>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</si>
  <si>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</si>
  <si>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</si>
  <si>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</si>
  <si>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</si>
  <si>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</si>
  <si>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</si>
  <si>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</si>
  <si>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</si>
  <si>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</si>
  <si>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</si>
  <si>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</si>
  <si>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</si>
  <si>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</si>
  <si>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</si>
  <si>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</si>
  <si>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</si>
  <si>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</si>
  <si>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</si>
  <si>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</si>
  <si>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</si>
  <si>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</si>
  <si>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</si>
  <si>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</si>
  <si>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</si>
  <si>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</si>
  <si>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</si>
  <si>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</si>
  <si>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</si>
  <si>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</si>
  <si>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</si>
  <si>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</si>
  <si>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</si>
  <si>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</si>
  <si>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</si>
  <si>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</si>
  <si>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</si>
  <si>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</si>
  <si>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</si>
  <si>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</si>
  <si>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</si>
  <si>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</si>
  <si>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</si>
  <si>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</si>
  <si>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</si>
  <si>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</si>
  <si>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</si>
  <si>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</si>
  <si>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</si>
  <si>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</si>
  <si>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</si>
  <si>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</si>
  <si>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</si>
  <si>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</si>
  <si>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</si>
  <si>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</si>
  <si>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</si>
  <si>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</si>
  <si>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</si>
  <si>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</si>
  <si>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</si>
  <si>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</si>
  <si>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</si>
  <si>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</si>
  <si>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</si>
  <si>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</si>
  <si>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</si>
  <si>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</si>
  <si>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</si>
  <si>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</si>
  <si>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</si>
  <si>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</si>
  <si>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</si>
  <si>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</si>
  <si>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</si>
  <si>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</si>
  <si>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</si>
  <si>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</si>
  <si>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</si>
  <si>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</si>
  <si>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</si>
  <si>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</si>
  <si>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</si>
  <si>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</si>
  <si>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</si>
  <si>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</si>
  <si>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</si>
  <si>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</si>
  <si>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</si>
  <si>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</si>
  <si>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</si>
  <si>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</si>
  <si>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</si>
  <si>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</si>
  <si>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</si>
  <si>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</si>
  <si>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</si>
  <si>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</si>
  <si>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</si>
  <si>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</si>
  <si>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</si>
  <si>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</si>
  <si>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</si>
  <si>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</si>
  <si>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</si>
  <si>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</si>
  <si>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</si>
  <si>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</si>
  <si>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</si>
  <si>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</si>
  <si>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</si>
  <si>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</si>
  <si>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</si>
  <si>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</si>
  <si>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</si>
  <si>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</si>
  <si>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</si>
  <si>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</si>
  <si>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</si>
  <si>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</si>
  <si>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</si>
  <si>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</si>
  <si>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</si>
  <si>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</si>
  <si>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</si>
  <si>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</si>
  <si>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</si>
  <si>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</si>
  <si>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</si>
  <si>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</si>
  <si>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</si>
  <si>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</si>
  <si>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</si>
  <si>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</si>
  <si>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</si>
  <si>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</si>
  <si>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</si>
  <si>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</si>
  <si>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</si>
  <si>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</si>
  <si>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</si>
  <si>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</si>
  <si>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</si>
  <si>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</si>
  <si>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</si>
  <si>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</si>
  <si>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</si>
  <si>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</si>
  <si>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</si>
  <si>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</si>
  <si>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</si>
  <si>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</si>
  <si>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</si>
  <si>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</si>
  <si>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</si>
  <si>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</si>
  <si>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</si>
  <si>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</si>
  <si>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</si>
  <si>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</si>
  <si>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</si>
  <si>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</si>
  <si>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</si>
  <si>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</si>
  <si>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</si>
  <si>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</si>
  <si>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</si>
  <si>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</si>
  <si>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</si>
  <si>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</si>
  <si>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</si>
  <si>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</si>
  <si>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</si>
  <si>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</si>
  <si>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</si>
  <si>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</si>
  <si>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</si>
  <si>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</si>
  <si>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</si>
  <si>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</si>
  <si>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</si>
  <si>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</si>
  <si>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</si>
  <si>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</si>
  <si>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</si>
  <si>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</si>
  <si>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</si>
  <si>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</si>
  <si>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</si>
  <si>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</si>
  <si>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</si>
  <si>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</si>
  <si>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</si>
  <si>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</si>
  <si>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</si>
  <si>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</si>
  <si>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</si>
  <si>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</si>
  <si>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</si>
  <si>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</si>
  <si>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</si>
  <si>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</si>
  <si>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</si>
  <si>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</si>
  <si>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</si>
  <si>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</si>
  <si>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</si>
  <si>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</si>
  <si>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</si>
  <si>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</si>
  <si>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</si>
  <si>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</si>
  <si>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</si>
  <si>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</si>
  <si>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</si>
  <si>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</si>
  <si>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</si>
  <si>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</si>
  <si>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</si>
  <si>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</si>
  <si>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</si>
  <si>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</si>
  <si>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</si>
  <si>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</si>
  <si>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</si>
  <si>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</si>
  <si>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</si>
  <si>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</si>
  <si>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</si>
  <si>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</si>
  <si>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</si>
  <si>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</si>
  <si>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</si>
  <si>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</si>
  <si>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</si>
  <si>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</si>
  <si>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</si>
  <si>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</si>
  <si>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</si>
  <si>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</si>
  <si>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</si>
  <si>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</si>
  <si>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</si>
  <si>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</si>
  <si>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</si>
  <si>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</si>
  <si>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</si>
  <si>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</si>
  <si>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</si>
  <si>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</si>
  <si>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</si>
  <si>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</si>
  <si>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</si>
  <si>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</si>
  <si>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</si>
  <si>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</si>
  <si>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</si>
  <si>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</si>
  <si>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</si>
  <si>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</si>
  <si>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</si>
  <si>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</si>
  <si>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</si>
  <si>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</si>
  <si>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</si>
  <si>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</si>
  <si>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</si>
  <si>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</si>
  <si>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</si>
  <si>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</si>
  <si>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</si>
  <si>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</si>
  <si>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</si>
  <si>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</si>
  <si>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</si>
  <si>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</si>
  <si>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</si>
  <si>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</si>
  <si>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</si>
  <si>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</si>
  <si>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</si>
  <si>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</si>
  <si>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</si>
  <si>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</si>
  <si>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</si>
  <si>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</si>
  <si>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</si>
  <si>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</si>
  <si>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</si>
  <si>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</si>
  <si>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</si>
  <si>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</si>
  <si>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</si>
  <si>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</si>
  <si>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</si>
  <si>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</si>
  <si>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</si>
  <si>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</si>
  <si>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</si>
  <si>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</si>
  <si>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</si>
  <si>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</si>
  <si>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</si>
  <si>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</si>
  <si>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</si>
  <si>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</si>
  <si>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</si>
  <si>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</si>
  <si>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</si>
  <si>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</si>
  <si>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</si>
  <si>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</si>
  <si>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</si>
  <si>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</si>
  <si>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</si>
  <si>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</si>
  <si>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</si>
  <si>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</si>
  <si>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</si>
  <si>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</si>
  <si>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</si>
  <si>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</si>
  <si>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</si>
  <si>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</si>
  <si>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</si>
  <si>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</si>
  <si>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</si>
  <si>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</si>
  <si>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</si>
  <si>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</si>
  <si>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</si>
  <si>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</si>
  <si>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</si>
  <si>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</si>
  <si>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</si>
  <si>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</si>
  <si>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</si>
  <si>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</si>
  <si>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</si>
  <si>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</si>
  <si>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</si>
  <si>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</si>
  <si>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</si>
  <si>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</si>
  <si>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</si>
  <si>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</si>
  <si>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</si>
  <si>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</si>
  <si>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</si>
  <si>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</si>
  <si>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</si>
  <si>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</si>
  <si>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</si>
  <si>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</si>
  <si>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</si>
  <si>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</si>
  <si>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</si>
  <si>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</si>
  <si>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</si>
  <si>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</si>
  <si>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</si>
  <si>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</si>
  <si>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</si>
  <si>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</si>
  <si>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</si>
  <si>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</si>
  <si>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</si>
  <si>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</si>
  <si>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</si>
  <si>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</si>
  <si>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</si>
  <si>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</si>
  <si>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</si>
  <si>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</si>
  <si>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</si>
  <si>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</si>
  <si>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</si>
  <si>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</si>
  <si>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</si>
  <si>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</si>
  <si>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</si>
  <si>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</si>
  <si>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</si>
  <si>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</si>
  <si>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</si>
  <si>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</si>
  <si>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</si>
  <si>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</si>
  <si>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</si>
  <si>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</si>
  <si>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</si>
  <si>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</si>
  <si>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</si>
  <si>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</si>
  <si>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</si>
  <si>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</si>
  <si>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</si>
  <si>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</si>
  <si>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</si>
  <si>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</si>
  <si>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</si>
  <si>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</si>
  <si>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</si>
  <si>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</si>
  <si>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</si>
  <si>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</si>
  <si>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</si>
  <si>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</si>
  <si>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</si>
  <si>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</si>
  <si>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</si>
  <si>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</si>
  <si>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</si>
  <si>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</si>
  <si>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</si>
  <si>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</si>
  <si>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</si>
  <si>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</si>
  <si>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</si>
  <si>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</si>
  <si>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</si>
  <si>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</si>
  <si>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</si>
  <si>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</si>
  <si>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</si>
  <si>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</si>
  <si>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</si>
  <si>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</si>
  <si>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</si>
  <si>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</si>
  <si>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</si>
  <si>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</si>
  <si>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</si>
  <si>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</si>
  <si>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</si>
  <si>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</si>
  <si>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</si>
  <si>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</si>
  <si>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</si>
  <si>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</si>
  <si>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</si>
  <si>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</si>
  <si>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</si>
  <si>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</si>
  <si>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</si>
  <si>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</si>
  <si>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</si>
  <si>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</si>
  <si>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</si>
  <si>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</si>
  <si>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</si>
  <si>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</si>
  <si>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</si>
  <si>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</si>
  <si>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</si>
  <si>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</si>
  <si>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</si>
  <si>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</si>
  <si>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</si>
  <si>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</si>
  <si>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</si>
  <si>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</si>
  <si>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</si>
  <si>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</si>
  <si>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</si>
  <si>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</si>
  <si>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</si>
  <si>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</si>
  <si>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</si>
  <si>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</si>
  <si>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</si>
  <si>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</si>
  <si>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</si>
  <si>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</si>
  <si>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</si>
  <si>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</si>
  <si>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</si>
  <si>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</si>
  <si>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</si>
  <si>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</si>
  <si>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</si>
  <si>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</si>
  <si>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</si>
  <si>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</si>
  <si>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</si>
  <si>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</si>
  <si>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</si>
  <si>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</si>
  <si>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</si>
  <si>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</si>
  <si>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</si>
  <si>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</si>
  <si>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</si>
  <si>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</si>
  <si>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</si>
  <si>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</si>
  <si>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</si>
  <si>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</si>
  <si>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</si>
  <si>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</si>
  <si>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</si>
  <si>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</si>
  <si>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</si>
  <si>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</si>
  <si>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</si>
  <si>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</si>
  <si>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</si>
  <si>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</si>
  <si>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</si>
  <si>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</si>
  <si>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</si>
  <si>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</si>
  <si>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</si>
  <si>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</si>
  <si>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</si>
  <si>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</si>
  <si>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</si>
  <si>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</si>
  <si>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</si>
  <si>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</si>
  <si>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</si>
  <si>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</si>
  <si>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</si>
  <si>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</si>
  <si>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</si>
  <si>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</si>
  <si>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</si>
  <si>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</si>
  <si>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</si>
  <si>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</si>
  <si>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</si>
  <si>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</si>
  <si>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</si>
  <si>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</si>
  <si>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</si>
  <si>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</si>
  <si>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</si>
  <si>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</si>
  <si>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</si>
  <si>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</si>
  <si>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</si>
  <si>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</si>
  <si>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</si>
  <si>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</si>
  <si>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</si>
  <si>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</si>
  <si>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</si>
  <si>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</si>
  <si>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</si>
  <si>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</si>
  <si>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</si>
  <si>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</si>
  <si>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</si>
  <si>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</si>
  <si>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</si>
  <si>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</si>
  <si>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</si>
  <si>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</si>
  <si>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</si>
  <si>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</si>
  <si>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</si>
  <si>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</si>
  <si>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</si>
  <si>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</si>
  <si>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</si>
  <si>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</si>
  <si>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</si>
  <si>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</si>
  <si>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</si>
  <si>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</si>
  <si>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</si>
  <si>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</si>
  <si>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</si>
  <si>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</si>
  <si>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</si>
  <si>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</si>
  <si>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</si>
  <si>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</si>
  <si>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</si>
  <si>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</si>
  <si>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</si>
  <si>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</si>
  <si>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</si>
  <si>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</si>
  <si>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</si>
  <si>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</si>
  <si>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</si>
  <si>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</si>
  <si>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</si>
  <si>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</si>
  <si>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</si>
  <si>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</si>
  <si>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</si>
  <si>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</si>
  <si>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</si>
  <si>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</si>
  <si>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</si>
  <si>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</si>
  <si>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</si>
  <si>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</si>
  <si>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</si>
  <si>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</si>
  <si>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</si>
  <si>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</si>
  <si>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</si>
  <si>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</si>
  <si>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</si>
  <si>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</si>
  <si>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</si>
  <si>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</si>
  <si>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</si>
  <si>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</si>
  <si>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</si>
  <si>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</si>
  <si>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</si>
  <si>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</si>
  <si>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</si>
  <si>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</si>
  <si>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</si>
  <si>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</si>
  <si>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</si>
  <si>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</si>
  <si>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</si>
  <si>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</si>
  <si>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</si>
  <si>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</si>
  <si>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</si>
  <si>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</si>
  <si>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</si>
  <si>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</si>
  <si>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</si>
  <si>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</si>
  <si>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</si>
  <si>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</si>
  <si>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</si>
  <si>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</si>
  <si>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</si>
  <si>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</si>
  <si>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</si>
  <si>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</si>
  <si>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</si>
  <si>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</si>
  <si>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</si>
  <si>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</si>
  <si>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</si>
  <si>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</si>
  <si>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</si>
  <si>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</si>
  <si>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</si>
  <si>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</si>
  <si>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</si>
  <si>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</si>
  <si>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</si>
  <si>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</si>
  <si>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</si>
  <si>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</si>
  <si>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</si>
  <si>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</si>
  <si>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</si>
  <si>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</si>
  <si>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</si>
  <si>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</si>
  <si>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</si>
  <si>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</si>
  <si>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</si>
  <si>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</si>
  <si>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</si>
  <si>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</si>
  <si>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</si>
  <si>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</si>
  <si>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</si>
  <si>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</si>
  <si>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</si>
  <si>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</si>
  <si>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</si>
  <si>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</si>
  <si>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</si>
  <si>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</si>
  <si>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</si>
  <si>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</si>
  <si>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</si>
  <si>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</si>
  <si>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</si>
  <si>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</si>
  <si>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</si>
  <si>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</si>
  <si>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</si>
  <si>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</si>
  <si>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</si>
  <si>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</si>
  <si>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</si>
  <si>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</si>
  <si>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</si>
  <si>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</si>
  <si>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</si>
  <si>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</si>
  <si>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</si>
  <si>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</si>
  <si>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</si>
  <si>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</si>
  <si>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</si>
  <si>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</si>
  <si>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</si>
  <si>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</si>
  <si>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</si>
  <si>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</si>
  <si>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</si>
  <si>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</si>
  <si>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</si>
  <si>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</si>
  <si>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</si>
  <si>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</si>
  <si>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</si>
  <si>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</si>
  <si>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</si>
  <si>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</si>
  <si>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</si>
  <si>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</si>
  <si>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</si>
  <si>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</si>
  <si>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</si>
  <si>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</si>
  <si>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</si>
  <si>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</si>
  <si>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</si>
  <si>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</si>
  <si>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</si>
  <si>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</si>
  <si>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</si>
  <si>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</si>
  <si>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</si>
  <si>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</si>
  <si>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</si>
  <si>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</si>
  <si>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</si>
  <si>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</si>
  <si>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</si>
  <si>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</si>
  <si>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</si>
  <si>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</si>
  <si>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</si>
  <si>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</si>
  <si>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</si>
  <si>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</si>
  <si>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</si>
  <si>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</si>
  <si>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</si>
  <si>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</si>
  <si>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</si>
  <si>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</si>
  <si>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</si>
  <si>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</si>
  <si>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</si>
  <si>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</si>
  <si>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</si>
  <si>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</si>
  <si>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</si>
  <si>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</si>
  <si>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</si>
  <si>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</si>
  <si>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</si>
  <si>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</si>
  <si>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</si>
  <si>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</si>
  <si>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</si>
  <si>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</si>
  <si>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</si>
  <si>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</si>
  <si>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</si>
  <si>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</si>
  <si>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</si>
  <si>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</si>
  <si>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</si>
  <si>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</si>
  <si>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</si>
  <si>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</si>
  <si>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</si>
  <si>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</si>
  <si>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</si>
  <si>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</si>
  <si>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</si>
  <si>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</si>
  <si>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</si>
  <si>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</si>
  <si>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</si>
  <si>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</si>
  <si>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</si>
  <si>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</si>
  <si>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</si>
  <si>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</si>
  <si>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</si>
  <si>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</si>
  <si>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</si>
  <si>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</si>
  <si>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</si>
  <si>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</si>
  <si>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</si>
  <si>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</si>
  <si>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</si>
  <si>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</si>
  <si>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</si>
  <si>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</si>
  <si>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</si>
  <si>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</si>
  <si>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</si>
  <si>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</si>
  <si>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</si>
  <si>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</si>
  <si>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</si>
  <si>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</si>
  <si>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</si>
  <si>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</si>
  <si>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</si>
  <si>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</si>
  <si>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</si>
  <si>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</si>
  <si>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</si>
  <si>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</si>
  <si>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</si>
  <si>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</si>
  <si>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</si>
  <si>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</si>
  <si>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</si>
  <si>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</si>
  <si>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</si>
  <si>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</si>
  <si>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</si>
  <si>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</si>
  <si>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</si>
  <si>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</si>
  <si>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</si>
  <si>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</si>
  <si>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</si>
  <si>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</si>
  <si>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</si>
  <si>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</si>
  <si>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</si>
  <si>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</si>
  <si>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</si>
  <si>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</si>
  <si>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</si>
  <si>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</si>
  <si>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</si>
  <si>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</si>
  <si>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</si>
  <si>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</si>
  <si>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</si>
  <si>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</si>
  <si>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</si>
  <si>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</si>
  <si>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</si>
  <si>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</si>
  <si>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</si>
  <si>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</si>
  <si>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</si>
  <si>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</si>
  <si>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</si>
  <si>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</si>
  <si>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</si>
  <si>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</si>
  <si>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</si>
  <si>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</si>
  <si>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</si>
  <si>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</si>
  <si>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</si>
  <si>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</si>
  <si>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</si>
  <si>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</si>
  <si>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</si>
  <si>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</si>
  <si>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</si>
  <si>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</si>
  <si>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</si>
  <si>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</si>
  <si>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</si>
  <si>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</si>
  <si>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</si>
  <si>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</si>
  <si>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</si>
  <si>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</si>
  <si>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</si>
  <si>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</si>
  <si>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</si>
  <si>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</si>
  <si>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</si>
  <si>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</si>
  <si>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</si>
  <si>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</si>
  <si>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</si>
  <si>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</si>
  <si>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</si>
  <si>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</si>
  <si>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</si>
  <si>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</si>
  <si>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</si>
  <si>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</si>
  <si>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</si>
  <si>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</si>
  <si>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</si>
  <si>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</si>
  <si>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</si>
  <si>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</si>
  <si>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</si>
  <si>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</si>
  <si>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</si>
  <si>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</si>
  <si>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</si>
  <si>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</si>
  <si>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</si>
  <si>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</si>
  <si>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</si>
  <si>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</si>
  <si>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</si>
  <si>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</si>
  <si>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</si>
  <si>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</si>
  <si>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</si>
  <si>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</si>
  <si>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</si>
  <si>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</si>
  <si>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</si>
  <si>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</si>
  <si>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</si>
  <si>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</si>
  <si>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</si>
  <si>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</si>
  <si>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</si>
  <si>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</si>
  <si>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</si>
  <si>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</si>
  <si>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</si>
  <si>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</si>
  <si>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</si>
  <si>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</si>
  <si>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</si>
  <si>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</si>
  <si>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</si>
  <si>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</si>
  <si>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</si>
  <si>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</si>
  <si>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</si>
  <si>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</si>
  <si>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</si>
  <si>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</si>
  <si>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</si>
  <si>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</si>
  <si>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</si>
  <si>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</si>
  <si>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</si>
  <si>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</si>
  <si>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</si>
  <si>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</si>
  <si>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</si>
  <si>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</si>
  <si>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</si>
  <si>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</si>
  <si>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</si>
  <si>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</si>
  <si>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</si>
  <si>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</si>
  <si>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</si>
  <si>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</si>
  <si>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</si>
  <si>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</si>
  <si>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</si>
  <si>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</si>
  <si>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</si>
  <si>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</si>
  <si>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</si>
  <si>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</si>
  <si>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</si>
  <si>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</si>
  <si>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</si>
  <si>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</si>
  <si>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</si>
  <si>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</si>
  <si>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</si>
  <si>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</si>
  <si>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</si>
  <si>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</si>
  <si>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</si>
  <si>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</si>
  <si>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</si>
  <si>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</si>
  <si>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</si>
  <si>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</si>
  <si>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</si>
  <si>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</si>
  <si>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</si>
  <si>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</si>
  <si>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</si>
  <si>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</si>
  <si>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</si>
  <si>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</si>
  <si>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</si>
  <si>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</si>
  <si>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</si>
  <si>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</si>
  <si>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</si>
  <si>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</si>
  <si>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</si>
  <si>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</si>
  <si>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</si>
  <si>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</si>
  <si>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</si>
  <si>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</si>
  <si>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</si>
  <si>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</si>
  <si>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</si>
  <si>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</si>
  <si>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</si>
  <si>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</si>
  <si>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</si>
  <si>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</si>
  <si>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</si>
  <si>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</si>
  <si>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</si>
  <si>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</si>
  <si>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</si>
  <si>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</si>
  <si>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</si>
  <si>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</si>
  <si>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</si>
  <si>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</si>
  <si>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</si>
  <si>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</si>
  <si>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</si>
  <si>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</si>
  <si>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</si>
  <si>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</si>
  <si>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</si>
  <si>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</si>
  <si>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</si>
  <si>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</si>
  <si>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</si>
  <si>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</si>
  <si>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</si>
  <si>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</si>
  <si>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</si>
  <si>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</si>
  <si>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</si>
  <si>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</si>
  <si>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</si>
  <si>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</si>
  <si>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</si>
  <si>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</si>
  <si>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</si>
  <si>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</si>
  <si>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</si>
  <si>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</si>
  <si>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</si>
  <si>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</si>
  <si>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</si>
  <si>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</si>
  <si>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</si>
  <si>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</si>
  <si>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</si>
  <si>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</si>
  <si>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</si>
  <si>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</si>
  <si>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</si>
  <si>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</si>
  <si>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</si>
  <si>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</si>
  <si>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</si>
  <si>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</si>
  <si>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</si>
  <si>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</si>
  <si>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</si>
  <si>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</si>
  <si>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</si>
  <si>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</si>
  <si>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</si>
  <si>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</si>
  <si>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</si>
  <si>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</si>
  <si>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</si>
  <si>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</si>
  <si>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</si>
  <si>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</si>
  <si>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</si>
  <si>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</si>
  <si>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</si>
  <si>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</si>
  <si>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</si>
  <si>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</si>
  <si>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</si>
  <si>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</si>
  <si>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</si>
  <si>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</si>
  <si>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</si>
  <si>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</si>
  <si>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</si>
  <si>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</si>
  <si>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</si>
  <si>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</si>
  <si>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</si>
  <si>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</si>
  <si>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</si>
  <si>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</si>
  <si>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</si>
  <si>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</si>
  <si>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</si>
  <si>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</si>
  <si>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</si>
  <si>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</si>
  <si>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</si>
  <si>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</si>
  <si>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</si>
  <si>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</si>
  <si>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</si>
  <si>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</si>
  <si>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</si>
  <si>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</si>
  <si>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</si>
  <si>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</si>
  <si>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</si>
  <si>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</si>
  <si>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</si>
  <si>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</si>
  <si>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</si>
  <si>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</si>
  <si>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</si>
  <si>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</si>
  <si>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</si>
  <si>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</si>
  <si>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</si>
  <si>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</si>
  <si>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</si>
  <si>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</si>
  <si>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</si>
  <si>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</si>
  <si>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</si>
  <si>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</si>
  <si>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</si>
  <si>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</si>
  <si>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</si>
  <si>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</si>
  <si>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</si>
  <si>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</si>
  <si>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</si>
  <si>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</si>
  <si>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</si>
  <si>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</si>
  <si>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</si>
  <si>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</si>
  <si>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</si>
  <si>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</si>
  <si>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</si>
  <si>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</si>
  <si>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</si>
  <si>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</si>
  <si>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</si>
  <si>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</si>
  <si>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</si>
  <si>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</si>
  <si>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</si>
  <si>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</si>
  <si>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</si>
  <si>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</si>
  <si>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</si>
  <si>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</si>
  <si>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</si>
  <si>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</si>
  <si>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</si>
  <si>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</si>
  <si>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</si>
  <si>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</si>
  <si>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</si>
  <si>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</si>
  <si>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</si>
  <si>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</si>
  <si>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</si>
  <si>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</si>
  <si>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</si>
  <si>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</si>
  <si>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</si>
  <si>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</si>
  <si>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</si>
  <si>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</si>
  <si>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</si>
  <si>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</si>
  <si>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</si>
  <si>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</si>
  <si>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</si>
  <si>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</si>
  <si>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</si>
  <si>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</si>
  <si>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</si>
  <si>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</si>
  <si>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</si>
  <si>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</si>
  <si>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</si>
  <si>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</si>
  <si>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</si>
  <si>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</si>
  <si>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</si>
  <si>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</si>
  <si>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</si>
  <si>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</si>
  <si>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</si>
  <si>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</si>
  <si>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</si>
  <si>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</si>
  <si>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</si>
  <si>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</si>
  <si>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</si>
  <si>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</si>
  <si>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</si>
  <si>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</si>
  <si>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</si>
  <si>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</si>
  <si>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</si>
  <si>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</si>
  <si>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</si>
  <si>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</si>
  <si>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</si>
  <si>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</si>
  <si>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</si>
  <si>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</si>
  <si>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</si>
  <si>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</si>
  <si>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</si>
  <si>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</si>
  <si>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</si>
  <si>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</si>
  <si>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</si>
  <si>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</si>
  <si>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</si>
  <si>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</si>
  <si>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</si>
  <si>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</si>
  <si>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</si>
  <si>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</si>
  <si>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</si>
  <si>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</si>
  <si>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</si>
  <si>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</si>
  <si>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</si>
  <si>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</si>
  <si>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</si>
  <si>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</si>
  <si>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</si>
  <si>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</si>
  <si>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</si>
  <si>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</si>
  <si>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</si>
  <si>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</si>
  <si>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</si>
  <si>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</si>
  <si>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</si>
  <si>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</si>
  <si>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</si>
  <si>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</si>
  <si>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</si>
  <si>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</si>
  <si>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</si>
  <si>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</si>
  <si>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</si>
  <si>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</si>
  <si>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</si>
  <si>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</si>
  <si>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</si>
  <si>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</si>
  <si>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</si>
  <si>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</si>
  <si>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</si>
  <si>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</si>
  <si>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</si>
  <si>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</si>
  <si>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</si>
  <si>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</si>
  <si>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</si>
  <si>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</si>
  <si>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</si>
  <si>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</si>
  <si>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</si>
  <si>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</si>
  <si>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</si>
  <si>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</si>
  <si>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</si>
  <si>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</si>
  <si>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</si>
  <si>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</si>
  <si>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</si>
  <si>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</si>
  <si>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</si>
  <si>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</si>
  <si>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</si>
  <si>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</si>
  <si>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</si>
  <si>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</si>
  <si>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</si>
  <si>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</si>
  <si>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</si>
  <si>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</si>
  <si>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</si>
  <si>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</si>
  <si>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</si>
  <si>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</si>
  <si>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</si>
  <si>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</si>
  <si>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</si>
  <si>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</si>
  <si>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</si>
  <si>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</si>
  <si>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</si>
  <si>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</si>
  <si>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</si>
  <si>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</si>
  <si>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</si>
  <si>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</si>
  <si>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</si>
  <si>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</si>
  <si>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</si>
  <si>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</si>
  <si>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</si>
  <si>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</si>
  <si>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</si>
  <si>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</si>
  <si>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</si>
  <si>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</si>
  <si>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</si>
  <si>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</si>
  <si>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</si>
  <si>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</si>
  <si>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</si>
  <si>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</si>
  <si>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</si>
  <si>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</si>
  <si>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</si>
  <si>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</si>
  <si>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</si>
  <si>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</si>
  <si>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</si>
  <si>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</si>
  <si>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</si>
  <si>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</si>
  <si>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</si>
  <si>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</si>
  <si>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</si>
  <si>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</si>
  <si>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</si>
  <si>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</si>
  <si>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</si>
  <si>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</si>
  <si>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</si>
  <si>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</si>
  <si>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</si>
  <si>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</si>
  <si>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</si>
  <si>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</si>
  <si>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</si>
  <si>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</si>
  <si>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</si>
  <si>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</si>
  <si>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</si>
  <si>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</si>
  <si>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</si>
  <si>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</si>
  <si>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</si>
  <si>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</si>
  <si>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</si>
  <si>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</si>
  <si>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</si>
  <si>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</si>
  <si>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</si>
  <si>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</si>
  <si>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</si>
  <si>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</si>
  <si>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</si>
  <si>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</si>
  <si>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</si>
  <si>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</si>
  <si>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</si>
  <si>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</si>
  <si>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</si>
  <si>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</si>
  <si>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</si>
  <si>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</si>
  <si>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</si>
  <si>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</si>
  <si>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</si>
  <si>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</si>
  <si>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</si>
  <si>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</si>
  <si>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</si>
  <si>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</si>
  <si>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</si>
  <si>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</si>
  <si>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</si>
  <si>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</si>
  <si>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</si>
  <si>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</si>
  <si>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</si>
  <si>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</si>
  <si>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</si>
  <si>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</si>
  <si>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</si>
  <si>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</si>
  <si>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</si>
  <si>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</si>
  <si>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</si>
  <si>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</si>
  <si>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</si>
  <si>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</si>
  <si>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</si>
  <si>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</si>
  <si>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</si>
  <si>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</si>
  <si>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</si>
  <si>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</si>
  <si>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</si>
  <si>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</si>
  <si>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</si>
  <si>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</si>
  <si>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</si>
  <si>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</si>
  <si>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</si>
  <si>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</si>
  <si>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</si>
  <si>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</si>
  <si>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</si>
  <si>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</si>
  <si>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</si>
  <si>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</si>
  <si>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</si>
  <si>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</si>
  <si>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</si>
  <si>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</si>
  <si>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</si>
  <si>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</si>
  <si>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</si>
  <si>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</si>
  <si>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</si>
  <si>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</si>
  <si>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</si>
  <si>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</si>
  <si>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</si>
  <si>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</si>
  <si>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</si>
  <si>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</si>
  <si>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</si>
  <si>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</si>
  <si>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</si>
  <si>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</si>
  <si>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</si>
  <si>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</si>
  <si>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</si>
  <si>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</si>
  <si>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</si>
  <si>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</si>
  <si>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</si>
  <si>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</si>
  <si>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</si>
  <si>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</si>
  <si>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</si>
  <si>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</si>
  <si>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</si>
  <si>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</si>
  <si>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</si>
  <si>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</si>
  <si>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</si>
  <si>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</si>
  <si>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</si>
  <si>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</si>
  <si>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</si>
  <si>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</si>
  <si>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</si>
  <si>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</si>
  <si>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</si>
  <si>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</si>
  <si>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</si>
  <si>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</si>
  <si>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</si>
  <si>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</si>
  <si>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</si>
  <si>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</si>
  <si>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</si>
  <si>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</si>
  <si>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</si>
  <si>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</si>
  <si>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</si>
  <si>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</si>
  <si>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</si>
  <si>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</si>
  <si>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</si>
  <si>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</si>
  <si>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</si>
  <si>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</si>
  <si>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</si>
  <si>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</si>
  <si>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</si>
  <si>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</si>
  <si>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</si>
  <si>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</si>
  <si>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</si>
  <si>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</si>
  <si>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</si>
  <si>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</si>
  <si>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</si>
  <si>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</si>
  <si>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</si>
  <si>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</si>
  <si>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</si>
  <si>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</si>
  <si>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</si>
  <si>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</si>
  <si>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</si>
  <si>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</si>
  <si>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</si>
  <si>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</si>
  <si>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</si>
  <si>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</si>
  <si>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</si>
  <si>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</si>
  <si>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</si>
  <si>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</si>
  <si>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</si>
  <si>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</si>
  <si>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</si>
  <si>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</si>
  <si>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</si>
  <si>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</si>
  <si>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</si>
  <si>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</si>
  <si>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</si>
  <si>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</si>
  <si>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</si>
  <si>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</si>
  <si>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</si>
  <si>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</si>
  <si>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</si>
  <si>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</si>
  <si>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</si>
  <si>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</si>
  <si>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</si>
  <si>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</si>
  <si>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</si>
  <si>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</si>
  <si>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</si>
  <si>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</si>
  <si>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</si>
  <si>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</si>
  <si>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</si>
  <si>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</si>
  <si>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</si>
  <si>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</si>
  <si>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</si>
  <si>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</si>
  <si>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</si>
  <si>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</si>
  <si>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</si>
  <si>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</si>
  <si>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</si>
  <si>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</si>
  <si>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</si>
  <si>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</si>
  <si>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</si>
  <si>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</si>
  <si>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</si>
  <si>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</si>
  <si>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</si>
  <si>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</si>
  <si>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</si>
  <si>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</si>
  <si>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</si>
  <si>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</si>
  <si>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</si>
  <si>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</si>
  <si>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</si>
  <si>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</si>
  <si>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</si>
  <si>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</si>
  <si>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</si>
  <si>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</si>
  <si>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</si>
  <si>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</si>
  <si>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</si>
  <si>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</si>
  <si>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</si>
  <si>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</si>
  <si>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</si>
  <si>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</si>
  <si>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</si>
  <si>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</si>
  <si>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</si>
  <si>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</si>
  <si>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</si>
  <si>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</si>
  <si>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</si>
  <si>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</si>
  <si>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</si>
  <si>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</si>
  <si>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</si>
  <si>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</si>
  <si>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</si>
  <si>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</si>
  <si>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</si>
  <si>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</si>
  <si>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</si>
  <si>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</si>
  <si>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</si>
  <si>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</si>
  <si>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</si>
  <si>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</si>
  <si>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</si>
  <si>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</si>
  <si>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</si>
  <si>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</si>
  <si>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</si>
  <si>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</si>
  <si>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</si>
  <si>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</si>
  <si>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</si>
  <si>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</si>
  <si>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</si>
  <si>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</si>
  <si>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</si>
  <si>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</si>
  <si>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</si>
  <si>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</si>
  <si>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</si>
  <si>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</si>
  <si>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</si>
  <si>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</si>
  <si>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</si>
  <si>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</si>
  <si>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</si>
  <si>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</si>
  <si>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</si>
  <si>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</si>
  <si>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</si>
  <si>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</si>
  <si>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</si>
  <si>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</si>
  <si>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</si>
  <si>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</si>
  <si>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</si>
  <si>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</si>
  <si>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</si>
  <si>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</si>
  <si>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</si>
  <si>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</si>
  <si>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</si>
  <si>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</si>
  <si>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</si>
  <si>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</si>
  <si>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</si>
  <si>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</si>
  <si>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</si>
  <si>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</si>
  <si>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</si>
  <si>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</si>
  <si>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</si>
  <si>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</si>
  <si>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</si>
  <si>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</si>
  <si>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</si>
  <si>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</si>
  <si>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</si>
  <si>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</si>
  <si>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</si>
  <si>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</si>
  <si>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</si>
  <si>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</si>
  <si>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</si>
  <si>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</si>
  <si>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</si>
  <si>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</si>
  <si>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</si>
  <si>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</si>
  <si>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</si>
  <si>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</si>
  <si>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</si>
  <si>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</si>
  <si>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</si>
  <si>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</si>
  <si>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</si>
  <si>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</si>
  <si>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</si>
  <si>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</si>
  <si>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</si>
  <si>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</si>
  <si>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</si>
  <si>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</si>
  <si>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</si>
  <si>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</si>
  <si>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</si>
  <si>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</si>
  <si>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</si>
  <si>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</si>
  <si>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</si>
  <si>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</si>
  <si>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</si>
  <si>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</si>
  <si>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</si>
  <si>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</si>
  <si>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</si>
  <si>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</si>
  <si>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</si>
  <si>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</si>
  <si>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</si>
  <si>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</si>
  <si>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</si>
  <si>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</si>
  <si>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</si>
  <si>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</si>
  <si>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</si>
  <si>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</si>
  <si>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</si>
  <si>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</si>
  <si>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</si>
  <si>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</si>
  <si>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</si>
  <si>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</si>
  <si>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</si>
  <si>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</si>
  <si>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</si>
  <si>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</si>
  <si>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</si>
  <si>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</si>
  <si>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</si>
  <si>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</si>
  <si>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</si>
  <si>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</si>
  <si>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</si>
  <si>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</si>
  <si>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</si>
  <si>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</si>
  <si>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</si>
  <si>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</si>
  <si>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</si>
  <si>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</si>
  <si>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</si>
  <si>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</si>
  <si>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</si>
  <si>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</si>
  <si>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</si>
  <si>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</si>
  <si>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</si>
  <si>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</si>
  <si>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</si>
  <si>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</si>
  <si>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</si>
  <si>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</si>
  <si>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</si>
  <si>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</si>
  <si>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</si>
  <si>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</si>
  <si>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</si>
  <si>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</si>
  <si>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</si>
  <si>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</si>
  <si>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</si>
  <si>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</si>
  <si>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</si>
  <si>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</si>
  <si>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</si>
  <si>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</si>
  <si>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</si>
  <si>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</si>
  <si>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</si>
  <si>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</si>
  <si>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</si>
  <si>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</si>
  <si>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</si>
  <si>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</si>
  <si>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</si>
  <si>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</si>
  <si>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</si>
  <si>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</si>
  <si>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</si>
  <si>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</si>
  <si>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</si>
  <si>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</si>
  <si>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</si>
  <si>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</si>
  <si>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</si>
  <si>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</si>
  <si>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</si>
  <si>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</si>
  <si>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</si>
  <si>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</si>
  <si>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</si>
  <si>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</si>
  <si>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</si>
  <si>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</si>
  <si>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</si>
  <si>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</si>
  <si>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</si>
  <si>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</si>
  <si>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</si>
  <si>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</si>
  <si>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</si>
  <si>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</si>
  <si>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</si>
  <si>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</si>
  <si>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</si>
  <si>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</si>
  <si>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</si>
  <si>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</si>
  <si>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</si>
  <si>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</si>
  <si>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</si>
  <si>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</si>
  <si>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</si>
  <si>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</si>
  <si>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</si>
  <si>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</si>
  <si>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</si>
  <si>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</si>
  <si>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</si>
  <si>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</si>
  <si>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</si>
  <si>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</si>
  <si>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</si>
  <si>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</si>
  <si>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</si>
  <si>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</si>
  <si>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</si>
  <si>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</si>
  <si>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</si>
  <si>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</si>
  <si>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</si>
  <si>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</si>
  <si>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</si>
  <si>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</si>
  <si>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</si>
  <si>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</si>
  <si>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</si>
  <si>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</si>
  <si>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</si>
  <si>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</si>
  <si>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</si>
  <si>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</si>
  <si>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</si>
  <si>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</si>
  <si>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</si>
  <si>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</si>
  <si>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</si>
  <si>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</si>
  <si>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</si>
  <si>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</si>
  <si>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</si>
  <si>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</si>
  <si>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</si>
  <si>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</si>
  <si>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</si>
  <si>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</si>
  <si>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</si>
  <si>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</si>
  <si>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</si>
  <si>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</si>
  <si>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</si>
  <si>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</si>
  <si>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</si>
  <si>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</si>
  <si>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</si>
  <si>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</si>
  <si>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</si>
  <si>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</si>
  <si>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</si>
  <si>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</si>
  <si>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</si>
  <si>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</si>
  <si>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</si>
  <si>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</si>
  <si>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</si>
  <si>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</si>
  <si>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</si>
  <si>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</si>
  <si>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</si>
  <si>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</si>
  <si>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</si>
  <si>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</si>
  <si>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</si>
  <si>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</si>
  <si>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</si>
  <si>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</si>
  <si>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</si>
  <si>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</si>
  <si>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</si>
  <si>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</si>
  <si>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</si>
  <si>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</si>
  <si>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</si>
  <si>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</si>
  <si>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</si>
  <si>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</si>
  <si>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</si>
  <si>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</si>
  <si>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</si>
  <si>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</si>
  <si>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</si>
  <si>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</si>
  <si>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</si>
  <si>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</si>
  <si>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</si>
  <si>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</si>
  <si>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</si>
  <si>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</si>
  <si>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</si>
  <si>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</si>
  <si>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</si>
  <si>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</si>
  <si>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</si>
  <si>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</si>
  <si>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</si>
  <si>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</si>
  <si>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</si>
  <si>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</si>
  <si>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</si>
  <si>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</si>
  <si>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</si>
  <si>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</si>
  <si>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</si>
  <si>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</si>
  <si>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</si>
  <si>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</si>
  <si>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</si>
  <si>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</si>
  <si>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</si>
  <si>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</si>
  <si>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</si>
  <si>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</si>
  <si>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</si>
  <si>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</si>
  <si>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</si>
  <si>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</si>
  <si>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</si>
  <si>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</si>
  <si>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</si>
  <si>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</si>
  <si>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</si>
  <si>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</si>
  <si>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</si>
  <si>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</si>
  <si>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</si>
  <si>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</si>
  <si>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</si>
  <si>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</si>
  <si>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</si>
  <si>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</si>
  <si>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</si>
  <si>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</si>
  <si>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</si>
  <si>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</si>
  <si>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</si>
  <si>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</si>
  <si>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</si>
  <si>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</si>
  <si>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</si>
  <si>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</si>
  <si>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</si>
  <si>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</si>
  <si>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</si>
  <si>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</si>
  <si>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</si>
  <si>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</si>
  <si>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</si>
  <si>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</si>
  <si>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</si>
  <si>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</si>
  <si>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</si>
  <si>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</si>
  <si>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</si>
  <si>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</si>
  <si>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</si>
  <si>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</si>
  <si>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</si>
  <si>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</si>
  <si>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</si>
  <si>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</si>
  <si>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</si>
  <si>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</si>
  <si>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</si>
  <si>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</si>
  <si>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</si>
  <si>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</si>
  <si>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</si>
  <si>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</si>
  <si>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</si>
  <si>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</si>
  <si>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</si>
  <si>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</si>
  <si>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</si>
  <si>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</si>
  <si>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</si>
  <si>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</si>
  <si>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</si>
  <si>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</si>
  <si>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</si>
  <si>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</si>
  <si>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</si>
  <si>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</si>
  <si>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</si>
  <si>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</si>
  <si>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</si>
  <si>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</si>
  <si>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</si>
  <si>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</si>
  <si>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</si>
  <si>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</si>
  <si>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</si>
  <si>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</si>
  <si>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</si>
  <si>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</si>
  <si>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</si>
  <si>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</si>
  <si>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</si>
  <si>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</si>
  <si>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</si>
  <si>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</si>
  <si>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</si>
  <si>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</si>
  <si>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</si>
  <si>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</si>
  <si>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</si>
  <si>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</si>
  <si>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</si>
  <si>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</si>
  <si>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</si>
  <si>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</si>
  <si>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</si>
  <si>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</si>
  <si>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</si>
  <si>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</si>
  <si>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</si>
  <si>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</si>
  <si>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</si>
  <si>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</si>
  <si>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</si>
  <si>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</si>
  <si>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</si>
  <si>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</si>
  <si>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</si>
  <si>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</si>
  <si>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</si>
  <si>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</si>
  <si>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</si>
  <si>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</si>
  <si>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</si>
  <si>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</si>
  <si>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</si>
  <si>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</si>
  <si>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</si>
  <si>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</si>
  <si>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</si>
  <si>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</si>
  <si>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</si>
  <si>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</si>
  <si>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</si>
  <si>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</si>
  <si>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</si>
  <si>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</si>
  <si>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</si>
  <si>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</si>
  <si>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</si>
  <si>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</si>
  <si>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</si>
  <si>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</si>
  <si>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</si>
  <si>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</si>
  <si>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</si>
  <si>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</si>
  <si>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</si>
  <si>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</si>
  <si>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</si>
  <si>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</si>
  <si>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</si>
  <si>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</si>
  <si>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</si>
  <si>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</si>
  <si>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</si>
  <si>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</si>
  <si>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</si>
  <si>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</si>
  <si>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</si>
  <si>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</si>
  <si>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</si>
  <si>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</si>
  <si>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</si>
  <si>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</si>
  <si>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</si>
  <si>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</si>
  <si>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</si>
  <si>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</si>
  <si>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</si>
  <si>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</si>
  <si>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</si>
  <si>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</si>
  <si>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</si>
  <si>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</si>
  <si>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</si>
  <si>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</si>
  <si>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</si>
  <si>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</si>
  <si>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</si>
  <si>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</si>
  <si>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</si>
  <si>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</si>
  <si>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</si>
  <si>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</si>
  <si>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</si>
  <si>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</si>
  <si>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</si>
  <si>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</si>
  <si>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</si>
  <si>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</si>
  <si>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</si>
  <si>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</si>
  <si>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</si>
  <si>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</si>
  <si>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</si>
  <si>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</si>
  <si>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</si>
  <si>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</si>
  <si>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</si>
  <si>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</si>
  <si>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</si>
  <si>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</si>
  <si>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</si>
  <si>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</si>
  <si>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</si>
  <si>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</si>
  <si>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</si>
  <si>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</si>
  <si>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</si>
  <si>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</si>
  <si>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</si>
  <si>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</si>
  <si>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</si>
  <si>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</si>
  <si>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</si>
  <si>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</si>
  <si>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</si>
  <si>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</si>
  <si>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</si>
  <si>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</si>
  <si>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</si>
  <si>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</si>
  <si>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</si>
  <si>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</si>
  <si>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</si>
  <si>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</si>
  <si>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</si>
  <si>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</si>
  <si>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</si>
  <si>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</si>
  <si>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</si>
  <si>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</si>
  <si>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</si>
  <si>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</si>
  <si>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</si>
  <si>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</si>
  <si>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</si>
  <si>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</si>
  <si>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</si>
  <si>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</si>
  <si>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</si>
  <si>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</si>
  <si>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</si>
  <si>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</si>
  <si>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</si>
  <si>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</si>
  <si>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</si>
  <si>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</si>
  <si>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</si>
  <si>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</si>
  <si>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</si>
  <si>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</si>
  <si>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</si>
  <si>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</si>
  <si>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</si>
  <si>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</si>
  <si>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</si>
  <si>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</si>
  <si>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</si>
  <si>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</si>
  <si>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</si>
  <si>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</si>
  <si>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</si>
  <si>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</si>
  <si>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</si>
  <si>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</si>
  <si>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</si>
  <si>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</si>
  <si>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</si>
  <si>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</si>
  <si>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</si>
  <si>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</si>
  <si>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</si>
  <si>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</si>
  <si>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</si>
  <si>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</si>
  <si>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</si>
  <si>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</si>
  <si>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</si>
  <si>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</si>
  <si>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</si>
  <si>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</si>
  <si>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</si>
  <si>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</si>
  <si>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</si>
  <si>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</si>
  <si>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</si>
  <si>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</si>
  <si>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</si>
  <si>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</si>
  <si>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</si>
  <si>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</si>
  <si>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</si>
  <si>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</si>
  <si>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</si>
  <si>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</si>
  <si>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</si>
  <si>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</si>
  <si>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</si>
  <si>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</si>
  <si>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</si>
  <si>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</si>
  <si>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</si>
  <si>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</si>
  <si>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</si>
  <si>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</si>
  <si>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</si>
  <si>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</si>
  <si>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</si>
  <si>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</si>
  <si>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</si>
  <si>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</si>
  <si>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</si>
  <si>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</si>
  <si>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</si>
  <si>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</si>
  <si>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</si>
  <si>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</si>
  <si>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</si>
  <si>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</si>
  <si>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</si>
  <si>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</si>
  <si>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</si>
  <si>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</si>
  <si>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</si>
  <si>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</si>
  <si>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</si>
  <si>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</si>
  <si>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</si>
  <si>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</si>
  <si>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</si>
  <si>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</si>
  <si>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</si>
  <si>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</si>
  <si>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</si>
  <si>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</si>
  <si>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</si>
  <si>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</si>
  <si>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</si>
  <si>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</si>
  <si>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</si>
  <si>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</si>
  <si>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</si>
  <si>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</si>
  <si>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</si>
  <si>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</si>
  <si>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</si>
  <si>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</si>
  <si>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</si>
  <si>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</si>
  <si>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</si>
  <si>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</si>
  <si>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</si>
  <si>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</si>
  <si>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</si>
  <si>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</si>
  <si>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</si>
  <si>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</si>
  <si>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</si>
  <si>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</si>
  <si>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</si>
  <si>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</si>
  <si>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</si>
  <si>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</si>
  <si>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</si>
  <si>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</si>
  <si>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</si>
  <si>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</si>
  <si>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</si>
  <si>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</si>
  <si>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</si>
  <si>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</si>
  <si>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</si>
  <si>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</si>
  <si>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</si>
  <si>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</si>
  <si>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</si>
  <si>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</si>
  <si>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</si>
  <si>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</si>
  <si>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</si>
  <si>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</si>
  <si>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</si>
  <si>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</si>
  <si>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</si>
  <si>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</si>
  <si>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</si>
  <si>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</si>
  <si>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</si>
  <si>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</si>
  <si>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</si>
  <si>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</si>
  <si>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</si>
  <si>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</si>
  <si>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</si>
  <si>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</si>
  <si>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</si>
  <si>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</si>
  <si>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</si>
  <si>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</si>
  <si>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</si>
  <si>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</si>
  <si>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</si>
  <si>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</si>
  <si>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</si>
  <si>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</si>
  <si>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</si>
  <si>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</si>
  <si>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</si>
  <si>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</si>
  <si>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</si>
  <si>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</si>
  <si>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</si>
  <si>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</si>
  <si>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</si>
  <si>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</si>
  <si>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</si>
  <si>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</si>
  <si>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</si>
  <si>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</si>
  <si>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</si>
  <si>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</si>
  <si>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</si>
  <si>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</si>
  <si>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</si>
  <si>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</si>
  <si>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</si>
  <si>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</si>
  <si>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</si>
  <si>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</si>
  <si>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</si>
  <si>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</si>
  <si>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</si>
  <si>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</si>
  <si>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</si>
  <si>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</si>
  <si>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</si>
  <si>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</si>
  <si>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</si>
  <si>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</si>
  <si>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</si>
  <si>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</si>
  <si>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</si>
  <si>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</si>
  <si>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</si>
  <si>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</si>
  <si>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</si>
  <si>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</si>
  <si>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</si>
  <si>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</si>
  <si>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</si>
  <si>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</si>
  <si>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</si>
  <si>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</si>
  <si>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</si>
  <si>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</si>
  <si>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</si>
  <si>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</si>
  <si>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</si>
  <si>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</si>
  <si>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</si>
  <si>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</si>
  <si>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</si>
  <si>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</si>
  <si>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</si>
  <si>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</si>
  <si>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</si>
  <si>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</si>
  <si>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</si>
  <si>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</si>
  <si>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</si>
  <si>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</si>
  <si>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</si>
  <si>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</si>
  <si>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</si>
  <si>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</si>
  <si>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</si>
  <si>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</si>
  <si>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</si>
  <si>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</si>
  <si>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</si>
  <si>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</si>
  <si>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</si>
  <si>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</si>
  <si>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</si>
  <si>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</si>
  <si>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</si>
  <si>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</si>
  <si>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</si>
  <si>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</si>
  <si>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</si>
  <si>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</si>
  <si>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</si>
  <si>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</si>
  <si>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</si>
  <si>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</si>
  <si>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</si>
  <si>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</si>
  <si>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</si>
  <si>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</si>
  <si>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</si>
  <si>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</si>
  <si>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</si>
  <si>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</si>
  <si>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</si>
  <si>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</si>
  <si>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</si>
  <si>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</si>
  <si>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</si>
  <si>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</si>
  <si>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</si>
  <si>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</si>
  <si>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</si>
  <si>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</si>
  <si>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</si>
  <si>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</si>
  <si>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</si>
  <si>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</si>
  <si>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</si>
  <si>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</si>
  <si>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</si>
  <si>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</si>
  <si>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</si>
  <si>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</si>
  <si>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</si>
  <si>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</si>
  <si>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</si>
  <si>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</si>
  <si>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</si>
  <si>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</si>
  <si>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</si>
  <si>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</si>
  <si>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</si>
  <si>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</si>
  <si>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</si>
  <si>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</si>
  <si>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</si>
  <si>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</si>
  <si>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</si>
  <si>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</si>
  <si>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</si>
  <si>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</si>
  <si>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</si>
  <si>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</si>
  <si>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</si>
  <si>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</si>
  <si>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</si>
  <si>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</si>
  <si>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</si>
  <si>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</si>
  <si>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</si>
  <si>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</si>
  <si>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</si>
  <si>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</si>
  <si>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</si>
  <si>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</si>
  <si>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</si>
  <si>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</si>
  <si>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</si>
  <si>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</si>
  <si>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</si>
  <si>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</si>
  <si>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</si>
  <si>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</si>
  <si>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</si>
  <si>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</si>
  <si>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</si>
  <si>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</si>
  <si>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</si>
  <si>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</si>
  <si>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</si>
  <si>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</si>
  <si>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</si>
  <si>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</si>
  <si>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</si>
  <si>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</si>
  <si>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</si>
  <si>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</si>
  <si>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</si>
  <si>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</si>
  <si>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</si>
  <si>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</si>
  <si>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</si>
  <si>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</si>
  <si>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</si>
  <si>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</si>
  <si>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</si>
  <si>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</si>
  <si>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</si>
  <si>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</si>
  <si>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</si>
  <si>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</si>
  <si>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</si>
  <si>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</si>
  <si>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</si>
  <si>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</si>
  <si>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</si>
  <si>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</si>
  <si>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</si>
  <si>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</si>
  <si>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</si>
  <si>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</si>
  <si>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</si>
  <si>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</si>
  <si>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</si>
  <si>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</si>
  <si>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</si>
  <si>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</si>
  <si>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</si>
  <si>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</si>
  <si>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</si>
  <si>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</si>
  <si>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</si>
  <si>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</si>
  <si>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</si>
  <si>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</si>
  <si>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</si>
  <si>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</si>
  <si>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</si>
  <si>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</si>
  <si>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</si>
  <si>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</si>
  <si>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</si>
  <si>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</si>
  <si>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</si>
  <si>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</si>
  <si>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</si>
  <si>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</si>
  <si>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</si>
  <si>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</si>
  <si>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</si>
  <si>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</si>
  <si>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</si>
  <si>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</si>
  <si>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</si>
  <si>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</si>
  <si>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</si>
  <si>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</si>
  <si>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</si>
  <si>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</si>
  <si>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</si>
  <si>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</si>
  <si>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</si>
  <si>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</si>
  <si>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</si>
  <si>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</si>
  <si>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</si>
  <si>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</si>
  <si>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</si>
  <si>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</si>
  <si>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</si>
  <si>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</si>
  <si>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</si>
  <si>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</si>
  <si>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</si>
  <si>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</si>
  <si>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</si>
  <si>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</si>
  <si>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</si>
  <si>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</si>
  <si>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</si>
  <si>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</si>
  <si>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</si>
  <si>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</si>
  <si>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</si>
  <si>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</si>
  <si>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</si>
  <si>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</si>
  <si>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</si>
  <si>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</si>
  <si>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</si>
  <si>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</si>
  <si>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</si>
  <si>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</si>
  <si>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</si>
  <si>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</si>
  <si>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</si>
  <si>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</si>
  <si>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</si>
  <si>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</si>
  <si>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</si>
  <si>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</si>
  <si>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</si>
  <si>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</si>
  <si>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</si>
  <si>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</si>
  <si>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</si>
  <si>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</si>
  <si>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</si>
  <si>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</si>
  <si>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</si>
  <si>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</si>
  <si>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</si>
  <si>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</si>
  <si>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</si>
  <si>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</si>
  <si>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</si>
  <si>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</si>
  <si>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</si>
  <si>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</si>
  <si>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</si>
  <si>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</si>
  <si>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</si>
  <si>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</si>
  <si>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</si>
  <si>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</si>
  <si>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</si>
  <si>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</si>
  <si>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</si>
  <si>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</si>
  <si>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</si>
  <si>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</si>
  <si>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</si>
  <si>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</si>
  <si>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</si>
  <si>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</si>
  <si>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</si>
  <si>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</si>
  <si>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</si>
  <si>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</si>
  <si>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</si>
  <si>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</si>
  <si>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</si>
  <si>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</si>
  <si>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</si>
  <si>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</si>
  <si>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</si>
  <si>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</si>
  <si>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</si>
  <si>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</si>
  <si>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</si>
  <si>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</si>
  <si>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</si>
  <si>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</si>
  <si>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</si>
  <si>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</si>
  <si>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</si>
  <si>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</si>
  <si>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</si>
  <si>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</si>
  <si>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</si>
  <si>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</si>
  <si>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</si>
  <si>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</si>
  <si>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</si>
  <si>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</si>
  <si>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</si>
  <si>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</si>
  <si>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</si>
  <si>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</si>
  <si>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</si>
  <si>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</si>
  <si>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</si>
  <si>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</si>
  <si>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</si>
  <si>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</si>
  <si>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</si>
  <si>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</si>
  <si>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</si>
  <si>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</si>
  <si>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</si>
  <si>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</si>
  <si>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</si>
  <si>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</si>
  <si>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</si>
  <si>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</si>
  <si>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</si>
  <si>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</si>
  <si>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</si>
  <si>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</si>
  <si>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</si>
  <si>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</si>
  <si>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</si>
  <si>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</si>
  <si>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</si>
  <si>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</si>
  <si>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</si>
  <si>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</si>
  <si>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</si>
  <si>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</si>
  <si>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</si>
  <si>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</si>
  <si>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</si>
  <si>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</si>
  <si>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</si>
  <si>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</si>
  <si>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</si>
  <si>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</si>
  <si>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</si>
  <si>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</si>
  <si>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</si>
  <si>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</si>
  <si>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</si>
  <si>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</si>
  <si>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</si>
  <si>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</si>
  <si>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</si>
  <si>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</si>
  <si>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</si>
  <si>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</si>
  <si>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</si>
  <si>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</si>
  <si>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</si>
  <si>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</si>
  <si>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</si>
  <si>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</si>
  <si>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</si>
  <si>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</si>
  <si>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</si>
  <si>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</si>
  <si>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</si>
  <si>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</si>
  <si>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</si>
  <si>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</si>
  <si>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</si>
  <si>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</si>
  <si>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</si>
  <si>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</si>
  <si>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</si>
  <si>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</si>
  <si>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</si>
  <si>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</si>
  <si>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</si>
  <si>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</si>
  <si>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</si>
  <si>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</si>
  <si>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</si>
  <si>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</si>
  <si>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</si>
  <si>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</si>
  <si>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</si>
  <si>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</si>
  <si>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</si>
  <si>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</si>
  <si>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</si>
  <si>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</si>
  <si>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</si>
  <si>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</si>
  <si>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</si>
  <si>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</si>
  <si>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</si>
  <si>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</si>
  <si>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</si>
  <si>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</si>
  <si>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</si>
  <si>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</si>
  <si>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</si>
  <si>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</si>
  <si>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</si>
  <si>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</si>
  <si>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</si>
  <si>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</si>
  <si>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</si>
  <si>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</si>
  <si>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</si>
  <si>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</si>
  <si>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</si>
  <si>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</si>
  <si>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</si>
  <si>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</si>
  <si>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</si>
  <si>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</si>
  <si>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</si>
  <si>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</si>
  <si>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</si>
  <si>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</si>
  <si>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</si>
  <si>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</si>
  <si>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</si>
  <si>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</si>
  <si>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</si>
  <si>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</si>
  <si>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</si>
  <si>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</si>
  <si>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</si>
  <si>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</si>
  <si>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</si>
  <si>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</si>
  <si>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</si>
  <si>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</si>
  <si>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</si>
  <si>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</si>
  <si>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</si>
  <si>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</si>
  <si>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</si>
  <si>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</si>
  <si>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</si>
  <si>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</si>
  <si>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</si>
  <si>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</si>
  <si>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</si>
  <si>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</si>
  <si>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</si>
  <si>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</si>
  <si>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</si>
  <si>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</si>
  <si>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</si>
  <si>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</si>
  <si>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</si>
  <si>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</si>
  <si>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</si>
  <si>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</si>
  <si>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</si>
  <si>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</si>
  <si>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</si>
  <si>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</si>
  <si>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</si>
  <si>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</si>
  <si>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</si>
  <si>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</si>
  <si>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</si>
  <si>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</si>
  <si>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</si>
  <si>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</si>
  <si>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</si>
  <si>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</si>
  <si>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</si>
  <si>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</si>
  <si>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</si>
  <si>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</si>
  <si>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</si>
  <si>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</si>
  <si>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</si>
  <si>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</si>
  <si>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</si>
  <si>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</si>
  <si>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</si>
  <si>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</si>
  <si>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</si>
  <si>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</si>
  <si>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</si>
  <si>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</si>
  <si>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</si>
  <si>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</si>
  <si>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</si>
  <si>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</si>
  <si>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</si>
  <si>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</si>
  <si>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</si>
  <si>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</si>
  <si>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</si>
  <si>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</si>
  <si>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</si>
  <si>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</si>
  <si>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</si>
  <si>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</si>
  <si>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</si>
  <si>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</si>
  <si>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</si>
  <si>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</si>
  <si>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</si>
  <si>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</si>
  <si>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</si>
  <si>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</si>
  <si>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</si>
  <si>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</si>
  <si>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</si>
  <si>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</si>
  <si>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</si>
  <si>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</si>
  <si>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</si>
  <si>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</si>
  <si>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</si>
  <si>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</si>
  <si>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</si>
  <si>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</si>
  <si>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</si>
  <si>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</si>
  <si>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</si>
  <si>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</si>
  <si>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</si>
  <si>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</si>
  <si>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</si>
  <si>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</si>
  <si>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</si>
  <si>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</si>
  <si>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</si>
  <si>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</si>
  <si>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</si>
  <si>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</si>
  <si>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</si>
  <si>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</si>
  <si>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</si>
  <si>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</si>
  <si>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</si>
  <si>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</si>
  <si>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</si>
  <si>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</si>
  <si>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</si>
  <si>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</si>
  <si>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</si>
  <si>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</si>
  <si>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</si>
  <si>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</si>
  <si>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</si>
  <si>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</si>
  <si>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</si>
  <si>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</si>
  <si>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</si>
  <si>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</si>
  <si>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</si>
  <si>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</si>
  <si>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</si>
  <si>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</si>
  <si>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</si>
  <si>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</si>
  <si>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</si>
  <si>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</si>
  <si>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</si>
  <si>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</si>
  <si>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</si>
  <si>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</si>
  <si>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</si>
  <si>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</si>
  <si>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</si>
  <si>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</si>
  <si>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</si>
  <si>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</si>
  <si>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</si>
  <si>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</si>
  <si>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</si>
  <si>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</si>
  <si>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</si>
  <si>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</si>
  <si>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</si>
  <si>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</si>
  <si>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</si>
  <si>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</si>
  <si>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</si>
  <si>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</si>
  <si>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</si>
  <si>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</si>
  <si>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</si>
  <si>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</si>
  <si>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</si>
  <si>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</si>
  <si>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</si>
  <si>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</si>
  <si>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</si>
  <si>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</si>
  <si>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</si>
  <si>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</si>
  <si>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</si>
  <si>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</si>
  <si>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</si>
  <si>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</si>
  <si>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</si>
  <si>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</si>
  <si>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</si>
  <si>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</si>
  <si>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</si>
  <si>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</si>
  <si>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</si>
  <si>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</si>
  <si>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</si>
  <si>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</si>
  <si>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</si>
  <si>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</si>
  <si>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</si>
  <si>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</si>
  <si>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</si>
  <si>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</si>
  <si>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</si>
  <si>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</si>
  <si>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</si>
  <si>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</si>
  <si>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</si>
  <si>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</si>
  <si>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</si>
  <si>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</si>
  <si>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</si>
  <si>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</si>
  <si>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</si>
  <si>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</si>
  <si>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</si>
  <si>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</si>
  <si>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</si>
  <si>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</si>
  <si>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</si>
  <si>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</si>
  <si>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</si>
  <si>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</si>
  <si>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</si>
  <si>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</si>
  <si>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</si>
  <si>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</si>
  <si>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</si>
  <si>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</si>
  <si>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</si>
  <si>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</si>
  <si>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</si>
  <si>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</si>
  <si>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</si>
  <si>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</si>
  <si>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</si>
  <si>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</si>
  <si>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</si>
  <si>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</si>
  <si>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</si>
  <si>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</si>
  <si>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</si>
  <si>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</si>
  <si>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</si>
  <si>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</si>
  <si>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</si>
  <si>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</si>
  <si>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</si>
  <si>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</si>
  <si>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</si>
  <si>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</si>
  <si>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</si>
  <si>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</si>
  <si>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</si>
  <si>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</si>
  <si>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</si>
  <si>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</si>
  <si>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</si>
  <si>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</si>
  <si>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</si>
  <si>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</si>
  <si>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</si>
  <si>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</si>
  <si>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</si>
  <si>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</si>
  <si>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</si>
  <si>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</si>
  <si>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</si>
  <si>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</si>
  <si>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</si>
  <si>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</si>
  <si>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</si>
  <si>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</si>
  <si>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</si>
  <si>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</si>
  <si>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</si>
  <si>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</si>
  <si>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</si>
  <si>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</si>
  <si>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</si>
  <si>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</si>
  <si>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</si>
  <si>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</si>
  <si>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</si>
  <si>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</si>
  <si>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</si>
  <si>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</si>
  <si>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</si>
  <si>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</si>
  <si>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</si>
  <si>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</si>
  <si>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</si>
  <si>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</si>
  <si>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</si>
  <si>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</si>
  <si>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</si>
  <si>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</si>
  <si>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</si>
  <si>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</si>
  <si>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</si>
  <si>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</si>
  <si>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</si>
  <si>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</si>
  <si>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</si>
  <si>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</si>
  <si>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</si>
  <si>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</si>
  <si>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</si>
  <si>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</si>
  <si>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</si>
  <si>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</si>
  <si>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</si>
  <si>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</si>
  <si>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</si>
  <si>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</si>
  <si>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</si>
  <si>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</si>
  <si>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</si>
  <si>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</si>
  <si>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</si>
  <si>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</si>
  <si>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</si>
  <si>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</si>
  <si>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</si>
  <si>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</si>
  <si>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</si>
  <si>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</si>
  <si>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</si>
  <si>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</si>
  <si>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</si>
  <si>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</si>
  <si>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</si>
  <si>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</si>
  <si>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</si>
  <si>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</si>
  <si>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</si>
  <si>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</si>
  <si>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</si>
  <si>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</si>
  <si>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</si>
  <si>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</si>
  <si>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</si>
  <si>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</si>
  <si>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</si>
  <si>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</si>
  <si>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</si>
  <si>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</si>
  <si>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</si>
  <si>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</si>
  <si>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</si>
  <si>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</si>
  <si>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</si>
  <si>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</si>
  <si>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</si>
  <si>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</si>
  <si>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</si>
  <si>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</si>
  <si>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</si>
  <si>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</si>
  <si>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</si>
  <si>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</si>
  <si>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</si>
  <si>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</si>
  <si>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</si>
  <si>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</si>
  <si>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</si>
  <si>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</si>
  <si>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</si>
  <si>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</si>
  <si>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</si>
  <si>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</si>
  <si>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</si>
  <si>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</si>
  <si>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</si>
  <si>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</si>
  <si>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</si>
  <si>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</si>
  <si>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</si>
  <si>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</si>
  <si>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</si>
  <si>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</si>
  <si>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</si>
  <si>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</si>
  <si>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</si>
  <si>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</si>
  <si>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</si>
  <si>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</si>
  <si>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</si>
  <si>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</si>
  <si>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</si>
  <si>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</si>
  <si>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</si>
  <si>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</si>
  <si>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</si>
  <si>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</si>
  <si>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</si>
  <si>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</si>
  <si>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</si>
  <si>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</si>
  <si>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</si>
  <si>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</si>
  <si>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</si>
  <si>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</si>
  <si>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</si>
  <si>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</si>
  <si>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</si>
  <si>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</si>
  <si>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</si>
  <si>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</si>
  <si>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</si>
  <si>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</si>
  <si>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</si>
  <si>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</si>
  <si>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</si>
  <si>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</si>
  <si>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</si>
  <si>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</si>
  <si>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</si>
  <si>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</si>
  <si>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</si>
  <si>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</si>
  <si>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</si>
  <si>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</si>
  <si>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</si>
  <si>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</si>
  <si>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</si>
  <si>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</si>
  <si>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</si>
  <si>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</si>
  <si>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</si>
  <si>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</si>
  <si>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</si>
  <si>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</si>
  <si>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</si>
  <si>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</si>
  <si>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</si>
  <si>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</si>
  <si>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</si>
  <si>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</si>
  <si>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</si>
  <si>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</si>
  <si>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</si>
  <si>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</si>
  <si>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</si>
  <si>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</si>
  <si>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</si>
  <si>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</si>
  <si>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</si>
  <si>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</si>
  <si>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</si>
  <si>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</si>
  <si>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</si>
  <si>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</si>
  <si>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</si>
  <si>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</si>
  <si>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</si>
  <si>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</si>
  <si>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</si>
  <si>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</si>
  <si>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</si>
  <si>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</si>
  <si>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</si>
  <si>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</si>
  <si>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</si>
  <si>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</si>
  <si>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</si>
  <si>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</si>
  <si>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</si>
  <si>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</si>
  <si>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</si>
  <si>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</si>
  <si>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</si>
  <si>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</si>
  <si>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</si>
  <si>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</si>
  <si>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</si>
  <si>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</si>
  <si>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</si>
  <si>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</si>
  <si>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</si>
  <si>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</si>
  <si>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</si>
  <si>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</si>
  <si>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</si>
  <si>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</si>
  <si>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</si>
  <si>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</si>
  <si>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</si>
  <si>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</si>
  <si>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</si>
  <si>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</si>
  <si>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</si>
  <si>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</si>
  <si>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</si>
  <si>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</si>
  <si>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</si>
  <si>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</si>
  <si>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</si>
  <si>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</si>
  <si>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</si>
  <si>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</si>
  <si>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</si>
  <si>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</si>
  <si>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</si>
  <si>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</si>
  <si>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</si>
  <si>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</si>
  <si>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</si>
  <si>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</si>
  <si>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</si>
  <si>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</si>
  <si>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</si>
  <si>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</si>
  <si>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</si>
  <si>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</si>
  <si>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</si>
  <si>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</si>
  <si>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</si>
  <si>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</si>
  <si>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</si>
  <si>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</si>
  <si>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</si>
  <si>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</si>
  <si>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</si>
  <si>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</si>
  <si>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</si>
  <si>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</si>
  <si>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</si>
  <si>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</si>
  <si>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</si>
  <si>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</si>
  <si>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</si>
  <si>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</si>
  <si>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</si>
  <si>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</si>
  <si>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</si>
  <si>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</si>
  <si>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</si>
  <si>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</si>
  <si>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</si>
  <si>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</si>
  <si>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</si>
  <si>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</si>
  <si>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</si>
  <si>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</si>
  <si>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</si>
  <si>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</si>
  <si>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</si>
  <si>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</si>
  <si>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</si>
  <si>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</si>
  <si>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</si>
  <si>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</si>
  <si>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</si>
  <si>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</si>
  <si>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</si>
  <si>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</si>
  <si>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</si>
  <si>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</si>
  <si>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</si>
  <si>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</si>
  <si>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</si>
  <si>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</si>
  <si>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</si>
  <si>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</si>
  <si>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</si>
  <si>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</si>
  <si>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</si>
  <si>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</si>
  <si>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</si>
  <si>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</si>
  <si>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</si>
  <si>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</si>
  <si>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</si>
  <si>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</si>
  <si>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</si>
  <si>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</si>
  <si>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</si>
  <si>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</si>
  <si>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</si>
  <si>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</si>
  <si>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</si>
  <si>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</si>
  <si>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</si>
  <si>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</si>
  <si>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</si>
  <si>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</si>
  <si>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</si>
  <si>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</si>
  <si>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</si>
  <si>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</si>
  <si>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</si>
  <si>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</si>
  <si>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</si>
  <si>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</si>
  <si>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</si>
  <si>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</si>
  <si>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</si>
  <si>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</si>
  <si>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</si>
  <si>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</si>
  <si>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</si>
  <si>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</si>
  <si>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</si>
  <si>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</si>
  <si>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</si>
  <si>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</si>
  <si>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</si>
  <si>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</si>
  <si>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</si>
  <si>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</si>
  <si>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</si>
  <si>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</si>
  <si>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</si>
  <si>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</si>
  <si>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</si>
  <si>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</si>
  <si>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</si>
  <si>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</si>
  <si>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</si>
  <si>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</si>
  <si>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</si>
  <si>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</si>
  <si>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</si>
  <si>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</si>
  <si>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</si>
  <si>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</si>
  <si>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</si>
  <si>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</si>
  <si>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</si>
  <si>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</si>
  <si>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</si>
  <si>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</si>
  <si>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</si>
  <si>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</si>
  <si>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</si>
  <si>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</si>
  <si>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</si>
  <si>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</si>
  <si>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</si>
  <si>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</si>
  <si>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</si>
  <si>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</si>
  <si>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</si>
  <si>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</si>
  <si>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</si>
  <si>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</si>
  <si>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</si>
  <si>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</si>
  <si>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</si>
  <si>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</si>
  <si>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</si>
  <si>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</si>
  <si>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</si>
  <si>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</si>
  <si>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</si>
  <si>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</si>
  <si>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</si>
  <si>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</si>
  <si>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</si>
  <si>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</si>
  <si>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</si>
  <si>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</si>
  <si>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</si>
  <si>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</si>
  <si>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</si>
  <si>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</si>
  <si>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</si>
  <si>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</si>
  <si>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</si>
  <si>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</si>
  <si>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</si>
  <si>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</si>
  <si>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</si>
  <si>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</si>
  <si>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</si>
  <si>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</si>
  <si>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</si>
  <si>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</si>
  <si>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</si>
  <si>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</si>
  <si>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</si>
  <si>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</si>
  <si>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</si>
  <si>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</si>
  <si>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</si>
  <si>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</si>
  <si>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</si>
  <si>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</si>
  <si>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</si>
  <si>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</si>
  <si>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</si>
  <si>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</si>
  <si>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</si>
  <si>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</si>
  <si>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</si>
  <si>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</si>
  <si>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</si>
  <si>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</si>
  <si>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</si>
  <si>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</si>
  <si>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</si>
  <si>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</si>
  <si>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</si>
  <si>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</si>
  <si>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</si>
  <si>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</si>
  <si>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</si>
  <si>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</si>
  <si>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</si>
  <si>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</si>
  <si>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</si>
  <si>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</si>
  <si>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</si>
  <si>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</si>
  <si>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</si>
  <si>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</si>
  <si>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</si>
  <si>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</si>
  <si>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</si>
  <si>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</si>
  <si>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</si>
  <si>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</si>
  <si>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</si>
  <si>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</si>
  <si>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</si>
  <si>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</si>
  <si>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</si>
  <si>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</si>
  <si>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</si>
  <si>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</si>
  <si>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</si>
  <si>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</si>
  <si>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</si>
  <si>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</si>
  <si>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</si>
  <si>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</si>
  <si>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</si>
  <si>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</si>
  <si>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</si>
  <si>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</si>
  <si>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</si>
  <si>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</si>
  <si>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</si>
  <si>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</si>
  <si>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</si>
  <si>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</si>
  <si>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</si>
  <si>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</si>
  <si>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</si>
  <si>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</si>
  <si>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</si>
  <si>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</si>
  <si>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</si>
  <si>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</si>
  <si>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</si>
  <si>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</si>
  <si>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</si>
  <si>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</si>
  <si>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</si>
  <si>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</si>
  <si>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</si>
  <si>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</si>
  <si>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</si>
  <si>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</si>
  <si>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</si>
  <si>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</si>
  <si>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</si>
  <si>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</si>
  <si>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</si>
  <si>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</si>
  <si>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</si>
  <si>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</si>
  <si>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</si>
  <si>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</si>
  <si>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</si>
  <si>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</si>
  <si>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</si>
  <si>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</si>
  <si>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</si>
  <si>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</si>
  <si>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</si>
  <si>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</si>
  <si>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</si>
  <si>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</si>
  <si>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</si>
  <si>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</si>
  <si>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</si>
  <si>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</si>
  <si>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</si>
  <si>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</si>
  <si>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</si>
  <si>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</si>
  <si>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</si>
  <si>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</si>
  <si>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</si>
  <si>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</si>
  <si>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</si>
  <si>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</si>
  <si>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</si>
  <si>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</si>
  <si>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</si>
  <si>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</si>
  <si>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</si>
  <si>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</si>
  <si>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</si>
  <si>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</si>
  <si>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</si>
  <si>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</si>
  <si>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</si>
  <si>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</si>
  <si>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</si>
  <si>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</si>
  <si>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</si>
  <si>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</si>
  <si>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</si>
  <si>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</si>
  <si>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</si>
  <si>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</si>
  <si>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</si>
  <si>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</si>
  <si>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</si>
  <si>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</si>
  <si>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</si>
  <si>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</si>
  <si>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</si>
  <si>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</si>
  <si>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</si>
  <si>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</si>
  <si>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</si>
  <si>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</si>
  <si>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</si>
  <si>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</si>
  <si>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</si>
  <si>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</si>
  <si>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</si>
  <si>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</si>
  <si>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</si>
  <si>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</si>
  <si>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</si>
  <si>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</si>
  <si>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</si>
  <si>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</si>
  <si>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</si>
  <si>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</si>
  <si>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</si>
  <si>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</si>
  <si>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</si>
  <si>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</si>
  <si>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</si>
  <si>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</si>
  <si>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</si>
  <si>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</si>
  <si>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</si>
  <si>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</si>
  <si>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</si>
  <si>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</si>
  <si>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</si>
  <si>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</si>
  <si>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</si>
  <si>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</si>
  <si>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</si>
  <si>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</si>
  <si>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</si>
  <si>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</si>
  <si>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</si>
  <si>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</si>
  <si>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</si>
  <si>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</si>
  <si>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</si>
  <si>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</si>
  <si>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</si>
  <si>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</si>
  <si>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</si>
  <si>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</si>
  <si>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</si>
  <si>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</si>
  <si>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</si>
  <si>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</si>
  <si>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</si>
  <si>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</si>
  <si>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</si>
  <si>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</si>
  <si>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</si>
  <si>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</si>
  <si>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</si>
  <si>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</si>
  <si>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</si>
  <si>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</si>
  <si>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</si>
  <si>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</si>
  <si>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</si>
  <si>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</si>
  <si>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</si>
  <si>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</si>
  <si>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</si>
  <si>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</si>
  <si>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</si>
  <si>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</si>
  <si>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</si>
  <si>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</si>
  <si>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</si>
  <si>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</si>
  <si>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</si>
  <si>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</si>
  <si>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</si>
  <si>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</si>
  <si>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</si>
  <si>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</si>
  <si>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</si>
  <si>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</si>
  <si>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</si>
  <si>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</si>
  <si>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</si>
  <si>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</si>
  <si>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</si>
  <si>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</si>
  <si>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</si>
  <si>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</si>
  <si>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</si>
  <si>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</si>
  <si>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</si>
  <si>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</si>
  <si>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</si>
  <si>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</si>
  <si>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</si>
  <si>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</si>
  <si>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</si>
  <si>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</si>
  <si>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</si>
  <si>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</si>
  <si>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</si>
  <si>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</si>
  <si>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</si>
  <si>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</si>
  <si>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</si>
  <si>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</si>
  <si>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</si>
  <si>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</si>
  <si>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</si>
  <si>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</si>
  <si>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</si>
  <si>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</si>
  <si>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</si>
  <si>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</si>
  <si>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</si>
  <si>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</si>
  <si>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</si>
  <si>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</si>
  <si>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</si>
  <si>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</si>
  <si>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</si>
  <si>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</si>
  <si>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</si>
  <si>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</si>
  <si>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</si>
  <si>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</si>
  <si>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</si>
  <si>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</si>
  <si>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</si>
  <si>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</si>
  <si>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</si>
  <si>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</si>
  <si>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</si>
  <si>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</si>
  <si>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</si>
  <si>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</si>
  <si>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</si>
  <si>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</si>
  <si>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</si>
  <si>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</si>
  <si>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</si>
  <si>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</si>
  <si>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</si>
  <si>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</si>
  <si>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</si>
  <si>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</si>
  <si>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</si>
  <si>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</si>
  <si>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</si>
  <si>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</si>
  <si>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</si>
  <si>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</si>
  <si>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</si>
  <si>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</si>
  <si>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</si>
  <si>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</si>
  <si>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</si>
  <si>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</si>
  <si>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</si>
  <si>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</si>
  <si>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</si>
  <si>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</si>
  <si>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</si>
  <si>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</si>
  <si>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</si>
  <si>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</si>
  <si>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</si>
  <si>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</si>
  <si>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</si>
  <si>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</si>
  <si>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</si>
  <si>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</si>
  <si>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</si>
  <si>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</si>
  <si>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</si>
  <si>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</si>
  <si>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</si>
  <si>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</si>
  <si>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</si>
  <si>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</si>
  <si>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</si>
  <si>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</si>
  <si>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</si>
  <si>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</si>
  <si>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</si>
  <si>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</si>
  <si>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</si>
  <si>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</si>
  <si>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</si>
  <si>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</si>
  <si>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</si>
  <si>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</si>
  <si>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</si>
  <si>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</si>
  <si>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</si>
  <si>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</si>
  <si>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</si>
  <si>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</si>
  <si>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</si>
  <si>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</si>
  <si>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</si>
  <si>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</si>
  <si>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</si>
  <si>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</si>
  <si>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</si>
  <si>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</si>
  <si>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</si>
  <si>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</si>
  <si>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</si>
  <si>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</si>
  <si>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</si>
  <si>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</si>
  <si>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</si>
  <si>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</si>
  <si>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</si>
  <si>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</si>
  <si>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</si>
  <si>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</si>
  <si>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</si>
  <si>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</si>
  <si>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</si>
  <si>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</si>
  <si>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</si>
  <si>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</si>
  <si>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</si>
  <si>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</si>
  <si>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</si>
  <si>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</si>
  <si>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</si>
  <si>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</si>
  <si>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</si>
  <si>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</si>
  <si>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</si>
  <si>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</si>
  <si>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</si>
  <si>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</si>
  <si>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</si>
  <si>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</si>
  <si>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</si>
  <si>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</si>
  <si>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</si>
  <si>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</si>
  <si>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</si>
  <si>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</si>
  <si>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</si>
  <si>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</si>
  <si>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</si>
  <si>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</si>
  <si>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</si>
  <si>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</si>
  <si>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</si>
  <si>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</si>
  <si>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</si>
  <si>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</si>
  <si>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</si>
  <si>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</si>
  <si>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</si>
  <si>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</si>
  <si>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</si>
  <si>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</si>
  <si>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</si>
  <si>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</si>
  <si>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</si>
  <si>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</si>
  <si>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</si>
  <si>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</si>
  <si>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</si>
  <si>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</si>
  <si>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</si>
  <si>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</si>
  <si>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</si>
  <si>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</si>
  <si>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</si>
  <si>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</si>
  <si>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</si>
  <si>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</si>
  <si>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</si>
  <si>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</si>
  <si>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</si>
  <si>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</si>
  <si>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</si>
  <si>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</si>
  <si>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</si>
  <si>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</si>
  <si>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</si>
  <si>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</si>
  <si>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</si>
  <si>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</si>
  <si>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</si>
  <si>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</si>
  <si>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</si>
  <si>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</si>
  <si>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</si>
  <si>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</si>
  <si>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</si>
  <si>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</si>
  <si>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</si>
  <si>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</si>
  <si>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</si>
  <si>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</si>
  <si>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</si>
  <si>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</si>
  <si>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</si>
  <si>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</si>
  <si>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</si>
  <si>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</si>
  <si>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</si>
  <si>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</si>
  <si>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</si>
  <si>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</si>
  <si>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</si>
  <si>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</si>
  <si>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</si>
  <si>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</si>
  <si>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</si>
  <si>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</si>
  <si>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</si>
  <si>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</si>
  <si>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</si>
  <si>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</si>
  <si>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</si>
  <si>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</si>
  <si>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</si>
  <si>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</si>
  <si>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</si>
  <si>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</si>
  <si>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</si>
  <si>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</si>
  <si>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</si>
  <si>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</si>
  <si>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</si>
  <si>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</si>
  <si>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</si>
  <si>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</si>
  <si>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</si>
  <si>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</si>
  <si>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</si>
  <si>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</si>
  <si>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</si>
  <si>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</si>
  <si>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</si>
  <si>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</si>
  <si>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</si>
  <si>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</si>
  <si>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</si>
  <si>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</si>
  <si>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</si>
  <si>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</si>
  <si>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</si>
  <si>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</si>
  <si>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</si>
  <si>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</si>
  <si>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</si>
  <si>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</si>
  <si>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</si>
  <si>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</si>
  <si>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</si>
  <si>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</si>
  <si>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</si>
  <si>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</si>
  <si>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</si>
  <si>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</si>
  <si>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</si>
  <si>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</si>
  <si>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</si>
  <si>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</si>
  <si>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</si>
  <si>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</si>
  <si>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</si>
  <si>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</si>
  <si>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</si>
  <si>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</si>
  <si>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</si>
  <si>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</si>
  <si>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</si>
  <si>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</si>
  <si>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</si>
  <si>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</si>
  <si>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</si>
  <si>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</si>
  <si>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</si>
  <si>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</si>
  <si>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</si>
  <si>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</si>
  <si>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</si>
  <si>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</si>
  <si>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</si>
  <si>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</si>
  <si>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</si>
  <si>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</si>
  <si>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</si>
  <si>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</si>
  <si>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</si>
  <si>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</si>
  <si>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</si>
  <si>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</si>
  <si>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</si>
  <si>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</si>
  <si>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</si>
  <si>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</si>
  <si>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</si>
  <si>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</si>
  <si>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</si>
  <si>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</si>
  <si>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</si>
  <si>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</si>
  <si>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</si>
  <si>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</si>
  <si>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</si>
  <si>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</si>
  <si>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</si>
  <si>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</si>
  <si>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</si>
  <si>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</si>
  <si>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</si>
  <si>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</si>
  <si>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</si>
  <si>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</si>
  <si>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</si>
  <si>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</si>
  <si>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</si>
  <si>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</si>
  <si>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</si>
  <si>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</si>
  <si>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</si>
  <si>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</si>
  <si>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</si>
  <si>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</si>
  <si>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</si>
  <si>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</si>
  <si>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</si>
  <si>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</si>
  <si>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</si>
  <si>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</si>
  <si>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</si>
  <si>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</si>
  <si>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</si>
  <si>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</si>
  <si>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</si>
  <si>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</si>
  <si>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</si>
  <si>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</si>
  <si>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</si>
  <si>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</si>
  <si>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</si>
  <si>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</si>
  <si>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</si>
  <si>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</si>
  <si>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</si>
  <si>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</si>
  <si>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</si>
  <si>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</si>
  <si>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</si>
  <si>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</si>
  <si>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</si>
  <si>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</si>
  <si>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</si>
  <si>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</si>
  <si>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</si>
  <si>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</si>
  <si>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</si>
  <si>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</si>
  <si>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</si>
  <si>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</si>
  <si>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</si>
  <si>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</si>
  <si>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</si>
  <si>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</si>
  <si>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</si>
  <si>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</si>
  <si>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</si>
  <si>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</si>
  <si>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</si>
  <si>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</si>
  <si>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</si>
  <si>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</si>
  <si>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</si>
  <si>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</si>
  <si>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</si>
  <si>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</si>
  <si>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</si>
  <si>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</si>
  <si>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</si>
  <si>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</si>
  <si>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</si>
  <si>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</si>
  <si>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</si>
  <si>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</si>
  <si>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</si>
  <si>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</si>
  <si>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</si>
  <si>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</si>
  <si>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</si>
  <si>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</si>
  <si>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</si>
  <si>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</si>
  <si>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</si>
  <si>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</si>
  <si>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</si>
  <si>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</si>
  <si>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</si>
  <si>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</si>
  <si>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</si>
  <si>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</si>
  <si>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</si>
  <si>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</si>
  <si>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</si>
  <si>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</si>
  <si>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</si>
  <si>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</si>
  <si>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</si>
  <si>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</si>
  <si>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</si>
  <si>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</si>
  <si>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</si>
  <si>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</si>
  <si>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</si>
  <si>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</si>
  <si>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</si>
  <si>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</si>
  <si>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</si>
  <si>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</si>
  <si>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</si>
  <si>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</si>
  <si>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</si>
  <si>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</si>
  <si>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</si>
  <si>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</si>
  <si>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</si>
  <si>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</si>
  <si>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</si>
  <si>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</si>
  <si>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</si>
  <si>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</si>
  <si>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</si>
  <si>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</si>
  <si>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</si>
  <si>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</si>
  <si>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</si>
  <si>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</si>
  <si>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</si>
  <si>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</si>
  <si>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</si>
  <si>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</si>
  <si>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</si>
  <si>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</si>
  <si>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</si>
  <si>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</si>
  <si>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</si>
  <si>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</si>
  <si>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</si>
  <si>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</si>
  <si>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</si>
  <si>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</si>
  <si>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</si>
  <si>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</si>
  <si>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</si>
  <si>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</si>
  <si>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</si>
  <si>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</si>
  <si>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</si>
  <si>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</si>
  <si>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</si>
  <si>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</si>
  <si>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</si>
  <si>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</si>
  <si>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</si>
  <si>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</si>
  <si>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</si>
  <si>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</si>
  <si>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</si>
  <si>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</si>
  <si>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</si>
  <si>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</si>
  <si>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</si>
  <si>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</si>
  <si>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</si>
  <si>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</si>
  <si>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</si>
  <si>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</si>
  <si>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</si>
  <si>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</si>
  <si>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</si>
  <si>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</si>
  <si>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</si>
  <si>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</si>
  <si>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</si>
  <si>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</si>
  <si>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</si>
  <si>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</si>
  <si>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</si>
  <si>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</si>
  <si>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</si>
  <si>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</si>
  <si>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</si>
  <si>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</si>
  <si>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</si>
  <si>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</si>
  <si>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</si>
  <si>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</si>
  <si>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</si>
  <si>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</si>
  <si>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</si>
  <si>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</si>
  <si>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</si>
  <si>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</si>
  <si>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</si>
  <si>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</si>
  <si>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</si>
  <si>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</si>
  <si>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</si>
  <si>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</si>
  <si>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</si>
  <si>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</si>
  <si>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</si>
  <si>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</si>
  <si>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</si>
  <si>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</si>
  <si>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</si>
  <si>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</si>
  <si>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</si>
  <si>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</si>
  <si>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</si>
  <si>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</si>
  <si>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</si>
  <si>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</si>
  <si>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</si>
  <si>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</si>
  <si>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</si>
  <si>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</si>
  <si>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</si>
  <si>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</si>
  <si>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</si>
  <si>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</si>
  <si>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</si>
  <si>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</si>
  <si>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</si>
  <si>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</si>
  <si>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</si>
  <si>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</si>
  <si>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</si>
  <si>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</si>
  <si>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</si>
  <si>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</si>
  <si>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</si>
  <si>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</si>
  <si>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</si>
  <si>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</si>
  <si>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</si>
  <si>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</si>
  <si>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</si>
  <si>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</si>
  <si>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</si>
  <si>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</si>
  <si>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</si>
  <si>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</si>
  <si>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</si>
  <si>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</si>
  <si>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</si>
  <si>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</si>
  <si>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</si>
  <si>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</si>
  <si>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</si>
  <si>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</si>
  <si>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</si>
  <si>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</si>
  <si>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</si>
  <si>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</si>
  <si>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</si>
  <si>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</si>
  <si>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</si>
  <si>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</si>
  <si>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</si>
  <si>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</si>
  <si>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</si>
  <si>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</si>
  <si>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</si>
  <si>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</si>
  <si>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</si>
  <si>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</si>
  <si>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</si>
  <si>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</si>
  <si>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</si>
  <si>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</si>
  <si>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</si>
  <si>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</si>
  <si>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</si>
  <si>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</si>
  <si>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</si>
  <si>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</si>
  <si>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</si>
  <si>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</si>
  <si>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</si>
  <si>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</si>
  <si>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</si>
  <si>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</si>
  <si>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</si>
  <si>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</si>
  <si>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</si>
  <si>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</si>
  <si>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</si>
  <si>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</si>
  <si>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</si>
  <si>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</si>
  <si>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</si>
  <si>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</si>
  <si>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</si>
  <si>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</si>
  <si>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</si>
  <si>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</si>
  <si>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</si>
  <si>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</si>
  <si>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</si>
  <si>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</si>
  <si>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</si>
  <si>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</si>
  <si>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</si>
  <si>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</si>
  <si>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</si>
  <si>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</si>
  <si>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</si>
  <si>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</si>
  <si>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</si>
  <si>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</si>
  <si>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</si>
  <si>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</si>
  <si>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</si>
  <si>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</si>
  <si>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</si>
  <si>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</si>
  <si>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</si>
  <si>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</si>
  <si>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</si>
  <si>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</si>
  <si>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</si>
  <si>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</si>
  <si>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</si>
  <si>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</si>
  <si>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</si>
  <si>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</si>
  <si>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</si>
  <si>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</si>
  <si>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</si>
  <si>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</si>
  <si>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</si>
  <si>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</si>
  <si>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</si>
  <si>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</si>
  <si>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</si>
  <si>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</si>
  <si>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</si>
  <si>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</si>
  <si>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</si>
  <si>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</si>
  <si>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</si>
  <si>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</si>
  <si>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</si>
  <si>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</si>
  <si>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</si>
  <si>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</si>
  <si>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</si>
  <si>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</si>
  <si>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</si>
  <si>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</si>
  <si>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</si>
  <si>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</si>
  <si>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</si>
  <si>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</si>
  <si>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</si>
  <si>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</si>
  <si>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</si>
  <si>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</si>
  <si>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</si>
  <si>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</si>
  <si>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</si>
  <si>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</si>
  <si>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</si>
  <si>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</si>
  <si>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</si>
  <si>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</si>
  <si>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</si>
  <si>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</si>
  <si>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</si>
  <si>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</si>
  <si>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</si>
  <si>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</si>
  <si>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</si>
  <si>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</si>
  <si>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</si>
  <si>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</si>
  <si>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</si>
  <si>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</si>
  <si>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</si>
  <si>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</si>
  <si>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</si>
  <si>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</si>
  <si>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</si>
  <si>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</si>
  <si>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</si>
  <si>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</si>
  <si>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</si>
  <si>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</si>
  <si>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</si>
  <si>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</si>
  <si>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</si>
  <si>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</si>
  <si>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</si>
  <si>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</si>
  <si>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</si>
  <si>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</si>
  <si>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</si>
  <si>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</si>
  <si>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</si>
  <si>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</si>
  <si>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</si>
  <si>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</si>
  <si>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</si>
  <si>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</si>
  <si>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</si>
  <si>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</si>
  <si>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</si>
  <si>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</si>
  <si>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</si>
  <si>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</si>
  <si>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</si>
  <si>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</si>
  <si>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</si>
  <si>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</si>
  <si>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</si>
  <si>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</si>
  <si>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</si>
  <si>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</si>
  <si>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</si>
  <si>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</si>
  <si>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</si>
  <si>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</si>
  <si>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</si>
  <si>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</si>
  <si>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</si>
  <si>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</si>
  <si>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</si>
  <si>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</si>
  <si>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</si>
  <si>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</si>
  <si>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</si>
  <si>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</si>
  <si>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</si>
  <si>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</si>
  <si>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</si>
  <si>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</si>
  <si>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</si>
  <si>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</si>
  <si>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</si>
  <si>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</si>
  <si>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</si>
  <si>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</si>
  <si>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</si>
  <si>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</si>
  <si>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</si>
  <si>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</si>
  <si>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</si>
  <si>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</si>
  <si>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</si>
  <si>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</si>
  <si>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</si>
  <si>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</si>
  <si>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</si>
  <si>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</si>
  <si>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</si>
  <si>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</si>
  <si>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</si>
  <si>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</si>
  <si>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</si>
  <si>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</si>
  <si>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</si>
  <si>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</si>
  <si>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</si>
  <si>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</si>
  <si>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</si>
  <si>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</si>
  <si>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</si>
  <si>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</si>
  <si>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</si>
  <si>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</si>
  <si>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</si>
  <si>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</si>
  <si>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</si>
  <si>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</si>
  <si>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</si>
  <si>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</si>
  <si>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</si>
  <si>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</si>
  <si>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</si>
  <si>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</si>
  <si>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</si>
  <si>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</si>
  <si>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</si>
  <si>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</si>
  <si>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</si>
  <si>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</si>
  <si>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</si>
  <si>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</si>
  <si>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</si>
  <si>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</si>
  <si>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</si>
  <si>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</si>
  <si>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</si>
  <si>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</si>
  <si>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</si>
  <si>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</si>
  <si>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</si>
  <si>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</si>
  <si>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</si>
  <si>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</si>
  <si>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</si>
  <si>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</si>
  <si>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</si>
  <si>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</si>
  <si>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</si>
  <si>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</si>
  <si>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</si>
  <si>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</si>
  <si>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</si>
  <si>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</si>
  <si>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</si>
  <si>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</si>
  <si>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</si>
  <si>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</si>
  <si>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</si>
  <si>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</si>
  <si>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</si>
  <si>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</si>
  <si>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</si>
  <si>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</si>
  <si>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</si>
  <si>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</si>
  <si>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</si>
  <si>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</si>
  <si>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</si>
  <si>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</si>
  <si>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</si>
  <si>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</si>
  <si>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</si>
  <si>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</si>
  <si>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</si>
  <si>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</si>
  <si>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</si>
  <si>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</si>
  <si>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</si>
  <si>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</si>
  <si>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</si>
  <si>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</si>
  <si>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</si>
  <si>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</si>
  <si>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</si>
  <si>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</si>
  <si>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</si>
  <si>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</si>
  <si>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</si>
  <si>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</si>
  <si>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</si>
  <si>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</si>
  <si>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</si>
  <si>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</si>
  <si>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</si>
  <si>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</si>
  <si>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</si>
  <si>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</si>
  <si>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</si>
  <si>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</si>
  <si>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</si>
  <si>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</si>
  <si>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</si>
  <si>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</si>
  <si>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</si>
  <si>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</si>
  <si>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</si>
  <si>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</si>
  <si>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</si>
  <si>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</si>
  <si>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</si>
  <si>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</si>
  <si>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</si>
  <si>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</si>
  <si>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</si>
  <si>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</si>
  <si>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</si>
  <si>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</si>
  <si>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</si>
  <si>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</si>
  <si>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</si>
  <si>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</si>
  <si>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</si>
  <si>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</si>
  <si>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</si>
  <si>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</si>
  <si>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</si>
  <si>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</si>
  <si>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</si>
  <si>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</si>
  <si>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</si>
  <si>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</si>
  <si>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</si>
  <si>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</si>
  <si>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</si>
  <si>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</si>
  <si>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</si>
  <si>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</si>
  <si>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</si>
  <si>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</si>
  <si>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</si>
  <si>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</si>
  <si>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</si>
  <si>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</si>
  <si>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</si>
  <si>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</si>
  <si>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</si>
  <si>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</si>
  <si>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</si>
  <si>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</si>
  <si>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</si>
  <si>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</si>
  <si>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</si>
  <si>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</si>
  <si>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</si>
  <si>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</si>
  <si>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</si>
  <si>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</si>
  <si>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</si>
  <si>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</si>
  <si>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</si>
  <si>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</si>
  <si>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</si>
  <si>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</si>
  <si>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</si>
  <si>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</si>
  <si>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</si>
  <si>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</si>
  <si>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</si>
  <si>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</si>
  <si>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</si>
  <si>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</si>
  <si>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</si>
  <si>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</si>
  <si>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</si>
  <si>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</si>
  <si>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</si>
  <si>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</si>
  <si>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</si>
  <si>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</si>
  <si>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</si>
  <si>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</si>
  <si>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</si>
  <si>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</si>
  <si>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</si>
  <si>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</si>
  <si>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</si>
  <si>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</si>
  <si>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</si>
  <si>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</si>
  <si>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</si>
  <si>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</si>
  <si>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</si>
  <si>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</si>
  <si>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</si>
  <si>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</si>
  <si>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</si>
  <si>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</si>
  <si>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</si>
  <si>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</si>
  <si>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</si>
  <si>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</si>
  <si>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</si>
  <si>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</si>
  <si>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</si>
  <si>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</si>
  <si>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</si>
  <si>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</si>
  <si>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</si>
  <si>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</si>
  <si>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</si>
  <si>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</si>
  <si>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</si>
  <si>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</si>
  <si>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</si>
  <si>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</si>
  <si>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</si>
  <si>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</si>
  <si>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</si>
  <si>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</si>
  <si>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</si>
  <si>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</si>
  <si>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</si>
  <si>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</si>
  <si>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</si>
  <si>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</si>
  <si>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</si>
  <si>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</si>
  <si>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</si>
  <si>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</si>
  <si>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</si>
  <si>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</si>
  <si>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</si>
  <si>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</si>
  <si>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</si>
  <si>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</si>
  <si>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</si>
  <si>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</si>
  <si>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</si>
  <si>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</si>
  <si>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</si>
  <si>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</si>
  <si>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</si>
  <si>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</si>
  <si>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</si>
  <si>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</si>
  <si>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</si>
  <si>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</si>
  <si>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</si>
  <si>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</si>
  <si>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</si>
  <si>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</si>
  <si>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</si>
  <si>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</si>
  <si>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</si>
  <si>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</si>
  <si>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</si>
  <si>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</si>
  <si>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</si>
  <si>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</si>
  <si>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</si>
  <si>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</si>
  <si>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</si>
  <si>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</si>
  <si>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</si>
  <si>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</si>
  <si>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</si>
  <si>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</si>
  <si>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</si>
  <si>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</si>
  <si>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</si>
  <si>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</si>
  <si>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</si>
  <si>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</si>
  <si>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</si>
  <si>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</si>
  <si>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</si>
  <si>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</si>
  <si>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</si>
  <si>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</si>
  <si>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</si>
  <si>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</si>
  <si>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</si>
  <si>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</si>
  <si>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</si>
  <si>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</si>
  <si>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</si>
  <si>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</si>
  <si>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</si>
  <si>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</si>
  <si>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</si>
  <si>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</si>
  <si>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</si>
  <si>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</si>
  <si>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</si>
  <si>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</si>
  <si>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</si>
  <si>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</si>
  <si>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</si>
  <si>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</si>
  <si>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</si>
  <si>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</si>
  <si>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</si>
  <si>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</si>
  <si>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</si>
  <si>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</si>
  <si>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</si>
  <si>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</si>
  <si>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</si>
  <si>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</si>
  <si>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</si>
  <si>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</si>
  <si>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</si>
  <si>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</si>
  <si>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</si>
  <si>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</si>
  <si>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</si>
  <si>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</si>
  <si>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</si>
  <si>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</si>
  <si>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</si>
  <si>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</si>
  <si>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</si>
  <si>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</si>
  <si>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</si>
  <si>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</si>
  <si>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</si>
  <si>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</si>
  <si>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</si>
  <si>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</si>
  <si>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</si>
  <si>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</si>
  <si>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</si>
  <si>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</si>
  <si>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</si>
  <si>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</si>
  <si>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</si>
  <si>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</si>
  <si>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</si>
  <si>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</si>
  <si>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</si>
  <si>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</si>
  <si>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</si>
  <si>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</si>
  <si>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</si>
  <si>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</si>
  <si>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</si>
  <si>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</si>
  <si>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</si>
  <si>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</si>
  <si>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</si>
  <si>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</si>
  <si>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</si>
  <si>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</si>
  <si>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</si>
  <si>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</si>
  <si>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</si>
  <si>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</si>
  <si>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</si>
  <si>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</si>
  <si>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</si>
  <si>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</si>
  <si>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</si>
  <si>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</si>
  <si>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</si>
  <si>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</si>
  <si>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</si>
  <si>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</si>
  <si>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</si>
  <si>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</si>
  <si>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</si>
  <si>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</si>
  <si>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</si>
  <si>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</si>
  <si>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</si>
  <si>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</si>
  <si>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</si>
  <si>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</si>
  <si>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</si>
  <si>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</si>
  <si>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</si>
  <si>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</si>
  <si>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</si>
  <si>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</si>
  <si>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</si>
  <si>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</si>
  <si>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</si>
  <si>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</si>
  <si>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</si>
  <si>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</si>
  <si>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</si>
  <si>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</si>
  <si>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</si>
  <si>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</si>
  <si>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</si>
  <si>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</si>
  <si>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</si>
  <si>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</si>
  <si>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</si>
  <si>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</si>
  <si>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</si>
  <si>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</si>
  <si>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</si>
  <si>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</si>
  <si>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</si>
  <si>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</si>
  <si>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</si>
  <si>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</si>
  <si>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</si>
  <si>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</si>
  <si>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</si>
  <si>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</si>
  <si>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</si>
  <si>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</si>
  <si>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</si>
  <si>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</si>
  <si>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</si>
  <si>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</si>
  <si>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</si>
  <si>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</si>
  <si>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</si>
  <si>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</si>
  <si>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</si>
  <si>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</si>
  <si>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</si>
  <si>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</si>
  <si>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</si>
  <si>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</si>
  <si>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</si>
  <si>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</si>
  <si>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</si>
  <si>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</si>
  <si>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</si>
  <si>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</si>
  <si>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</si>
  <si>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</si>
  <si>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</si>
  <si>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</si>
  <si>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</si>
  <si>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</si>
  <si>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</si>
  <si>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</si>
  <si>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</si>
  <si>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</si>
  <si>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</si>
  <si>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</si>
  <si>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</si>
  <si>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</si>
  <si>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</si>
  <si>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</si>
  <si>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</si>
  <si>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</si>
  <si>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</si>
  <si>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</si>
  <si>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</si>
  <si>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</si>
  <si>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</si>
  <si>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</si>
  <si>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</si>
  <si>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</si>
  <si>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</si>
  <si>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</si>
  <si>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</si>
  <si>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</si>
  <si>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</si>
  <si>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</si>
  <si>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</si>
  <si>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</si>
  <si>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</si>
  <si>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</si>
  <si>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</si>
  <si>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</si>
  <si>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</si>
  <si>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</si>
  <si>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</si>
  <si>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</si>
  <si>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</si>
  <si>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</si>
  <si>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</si>
  <si>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</si>
  <si>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</si>
  <si>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</si>
  <si>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</si>
  <si>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</si>
  <si>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</si>
  <si>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</si>
  <si>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</si>
  <si>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</si>
  <si>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</si>
  <si>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</si>
  <si>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</si>
  <si>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</si>
  <si>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</si>
  <si>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</si>
  <si>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</si>
  <si>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</si>
  <si>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</si>
  <si>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</si>
  <si>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</si>
  <si>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</si>
  <si>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</si>
  <si>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</si>
  <si>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</si>
  <si>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</si>
  <si>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</si>
  <si>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</si>
  <si>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</si>
  <si>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</si>
  <si>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</si>
  <si>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</si>
  <si>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</si>
  <si>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</si>
  <si>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</si>
  <si>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</si>
  <si>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</si>
  <si>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</si>
  <si>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</si>
  <si>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</si>
  <si>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</si>
  <si>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</si>
  <si>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</si>
  <si>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</si>
  <si>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</si>
  <si>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</si>
  <si>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</si>
  <si>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</si>
  <si>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</si>
  <si>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</si>
  <si>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</si>
  <si>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</si>
  <si>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</si>
  <si>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</si>
  <si>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</si>
  <si>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</si>
  <si>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</si>
  <si>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</si>
  <si>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</si>
  <si>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</si>
  <si>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</si>
  <si>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</si>
  <si>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</si>
  <si>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</si>
  <si>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</si>
  <si>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</si>
  <si>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</si>
  <si>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</si>
  <si>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</si>
  <si>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</si>
  <si>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</si>
  <si>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</si>
  <si>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</si>
  <si>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</si>
  <si>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</si>
  <si>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</si>
  <si>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</si>
  <si>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</si>
  <si>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</si>
  <si>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</si>
  <si>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</si>
  <si>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</si>
  <si>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</si>
  <si>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</si>
  <si>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</si>
  <si>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</si>
  <si>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</si>
  <si>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</si>
  <si>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</si>
  <si>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</si>
  <si>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</si>
  <si>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</si>
  <si>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</si>
  <si>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</si>
  <si>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</si>
  <si>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</si>
  <si>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</si>
  <si>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</si>
  <si>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</si>
  <si>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</si>
  <si>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</si>
  <si>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</si>
  <si>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</si>
  <si>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</si>
  <si>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</si>
  <si>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</si>
  <si>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</si>
  <si>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</si>
  <si>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</si>
  <si>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</si>
  <si>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</si>
  <si>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</si>
  <si>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</si>
  <si>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</si>
  <si>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</si>
  <si>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</si>
  <si>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</si>
  <si>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</si>
  <si>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</si>
  <si>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</si>
  <si>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</si>
  <si>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</si>
  <si>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</si>
  <si>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</si>
  <si>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</si>
  <si>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</si>
  <si>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</si>
  <si>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</si>
  <si>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</si>
  <si>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</si>
  <si>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</si>
  <si>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</si>
  <si>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</si>
  <si>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</si>
  <si>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</si>
  <si>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</si>
  <si>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</si>
  <si>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</si>
  <si>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</si>
  <si>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</si>
  <si>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</si>
  <si>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</si>
  <si>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</si>
  <si>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</si>
  <si>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</si>
  <si>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</si>
  <si>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</si>
  <si>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</si>
  <si>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</si>
  <si>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</si>
  <si>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</si>
  <si>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</si>
  <si>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</si>
  <si>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</si>
  <si>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</si>
  <si>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</si>
  <si>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</si>
  <si>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</si>
  <si>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</si>
  <si>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</si>
  <si>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</si>
  <si>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</si>
  <si>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</si>
  <si>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</si>
  <si>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</si>
  <si>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</si>
  <si>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</si>
  <si>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</si>
  <si>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</si>
  <si>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</si>
  <si>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</si>
  <si>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</si>
  <si>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</si>
  <si>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</si>
  <si>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</si>
  <si>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</si>
  <si>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</si>
  <si>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</si>
  <si>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</si>
  <si>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</si>
  <si>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</si>
  <si>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</si>
  <si>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</si>
  <si>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</si>
  <si>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</si>
  <si>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</si>
  <si>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</si>
  <si>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</si>
  <si>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</si>
  <si>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</si>
  <si>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</si>
  <si>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</si>
  <si>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</si>
  <si>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</si>
  <si>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</si>
  <si>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</si>
  <si>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</si>
  <si>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</si>
  <si>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</si>
  <si>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</si>
  <si>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</si>
  <si>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</si>
  <si>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</si>
  <si>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</si>
  <si>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</si>
  <si>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</si>
  <si>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</si>
  <si>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</si>
  <si>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</si>
  <si>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</si>
  <si>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</si>
  <si>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</si>
  <si>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</si>
  <si>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</si>
  <si>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</si>
  <si>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</si>
  <si>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</si>
  <si>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</si>
  <si>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</si>
  <si>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</si>
  <si>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</si>
  <si>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</si>
  <si>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</si>
  <si>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</si>
  <si>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</si>
  <si>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</si>
  <si>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</si>
  <si>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</si>
  <si>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</si>
  <si>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</si>
  <si>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</si>
  <si>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</si>
  <si>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</si>
  <si>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</si>
  <si>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</si>
  <si>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</si>
  <si>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</si>
  <si>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</si>
  <si>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</si>
  <si>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</si>
  <si>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</si>
  <si>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</si>
  <si>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</si>
  <si>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</si>
  <si>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</si>
  <si>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</si>
  <si>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</si>
  <si>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</si>
  <si>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</si>
  <si>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</si>
  <si>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</si>
  <si>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</si>
  <si>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</si>
  <si>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</si>
  <si>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</si>
  <si>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</si>
  <si>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</si>
  <si>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</si>
  <si>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</si>
  <si>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</si>
  <si>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</si>
  <si>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</si>
  <si>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</si>
  <si>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</si>
  <si>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</si>
  <si>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</si>
  <si>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</si>
  <si>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</si>
  <si>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</si>
  <si>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</si>
  <si>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</si>
  <si>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</si>
  <si>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</si>
  <si>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</si>
  <si>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</si>
  <si>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</si>
  <si>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</si>
  <si>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</si>
  <si>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</si>
  <si>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</si>
  <si>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</si>
  <si>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</si>
  <si>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</si>
  <si>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</si>
  <si>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</si>
  <si>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</si>
  <si>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</si>
  <si>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</si>
  <si>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</si>
  <si>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</si>
  <si>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</si>
  <si>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</si>
  <si>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</si>
  <si>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</si>
  <si>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</si>
  <si>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</si>
  <si>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</si>
  <si>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</si>
  <si>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</si>
  <si>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</si>
  <si>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</si>
  <si>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</si>
  <si>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</si>
  <si>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</si>
  <si>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</si>
  <si>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</si>
  <si>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</si>
  <si>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</si>
  <si>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</si>
  <si>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</si>
  <si>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</si>
  <si>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</si>
  <si>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</si>
  <si>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</si>
  <si>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</si>
  <si>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</si>
  <si>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</si>
  <si>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</si>
  <si>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</si>
  <si>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</si>
  <si>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</si>
  <si>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</si>
  <si>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</si>
  <si>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</si>
  <si>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</si>
  <si>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</si>
  <si>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</si>
  <si>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</si>
  <si>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</si>
  <si>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</si>
  <si>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</si>
  <si>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</si>
  <si>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</si>
  <si>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</si>
  <si>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</si>
  <si>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</si>
  <si>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</si>
  <si>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</si>
  <si>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</si>
  <si>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</si>
  <si>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</si>
  <si>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</si>
  <si>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</si>
  <si>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</si>
  <si>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</si>
  <si>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</si>
  <si>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</si>
  <si>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</si>
  <si>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</si>
  <si>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</si>
  <si>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</si>
  <si>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</si>
  <si>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</si>
  <si>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</si>
  <si>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</si>
  <si>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</si>
  <si>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</si>
  <si>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</si>
  <si>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</si>
  <si>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</si>
  <si>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</si>
  <si>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</si>
  <si>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</si>
  <si>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</si>
  <si>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</si>
  <si>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</si>
  <si>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</si>
  <si>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</si>
  <si>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</si>
  <si>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</si>
  <si>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</si>
  <si>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</si>
  <si>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</si>
  <si>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</si>
  <si>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</si>
  <si>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</si>
  <si>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</si>
  <si>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</si>
  <si>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</si>
  <si>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</si>
  <si>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</si>
  <si>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</si>
  <si>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</si>
  <si>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</si>
  <si>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</si>
  <si>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</si>
  <si>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</si>
  <si>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</si>
  <si>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</si>
  <si>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</si>
  <si>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</si>
  <si>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</si>
  <si>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</si>
  <si>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</si>
  <si>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</si>
  <si>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</si>
  <si>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</si>
  <si>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</si>
  <si>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</si>
  <si>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</si>
  <si>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</si>
  <si>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</si>
  <si>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</si>
  <si>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</si>
  <si>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</si>
  <si>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</si>
  <si>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</si>
  <si>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</si>
  <si>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</si>
  <si>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</si>
  <si>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</si>
  <si>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</si>
  <si>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</si>
  <si>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</si>
  <si>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</si>
  <si>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</si>
  <si>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</si>
  <si>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</si>
  <si>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</si>
  <si>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</si>
  <si>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</si>
  <si>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</si>
  <si>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</si>
  <si>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</si>
  <si>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</si>
  <si>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</si>
  <si>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</si>
  <si>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</si>
  <si>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</si>
  <si>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</si>
  <si>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</si>
  <si>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</si>
  <si>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</si>
  <si>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</si>
  <si>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</si>
  <si>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</si>
  <si>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</si>
  <si>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</si>
  <si>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</si>
  <si>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</si>
  <si>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</si>
  <si>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</si>
  <si>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</si>
  <si>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</si>
  <si>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</si>
  <si>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</si>
  <si>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</si>
  <si>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</si>
  <si>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</si>
  <si>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</si>
  <si>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</si>
  <si>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</si>
  <si>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</si>
  <si>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</si>
  <si>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</si>
  <si>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</si>
  <si>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</si>
  <si>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</si>
  <si>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</si>
  <si>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</si>
  <si>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</si>
  <si>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</si>
  <si>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</si>
  <si>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</si>
  <si>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</si>
  <si>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</si>
  <si>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</si>
  <si>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</si>
  <si>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</si>
  <si>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</si>
  <si>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</si>
  <si>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</si>
  <si>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</si>
  <si>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</si>
  <si>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</si>
  <si>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</si>
  <si>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</si>
  <si>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</si>
  <si>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</si>
  <si>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</si>
  <si>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</si>
  <si>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</si>
  <si>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</si>
  <si>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</si>
  <si>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</si>
  <si>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</si>
  <si>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</si>
  <si>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</si>
  <si>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</si>
  <si>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</si>
  <si>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</si>
  <si>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</si>
  <si>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</si>
  <si>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</si>
  <si>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</si>
  <si>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</si>
  <si>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</si>
  <si>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</si>
  <si>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</si>
  <si>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</si>
  <si>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</si>
  <si>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</si>
  <si>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</si>
  <si>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</si>
  <si>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</si>
  <si>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</si>
  <si>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</si>
  <si>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</si>
  <si>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</si>
  <si>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</si>
  <si>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</si>
  <si>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</si>
  <si>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</si>
  <si>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</si>
  <si>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</si>
  <si>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</si>
  <si>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</si>
  <si>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</si>
  <si>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</si>
  <si>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</si>
  <si>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</si>
  <si>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</si>
  <si>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</si>
  <si>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</si>
  <si>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</si>
  <si>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</si>
  <si>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</si>
  <si>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</si>
  <si>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</si>
  <si>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</si>
  <si>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</si>
  <si>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</si>
  <si>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</si>
  <si>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</si>
  <si>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</si>
  <si>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</si>
  <si>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</si>
  <si>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</si>
  <si>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</si>
  <si>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</si>
  <si>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</si>
  <si>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</si>
  <si>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</si>
  <si>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</si>
  <si>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</si>
  <si>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</si>
  <si>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</si>
  <si>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</si>
  <si>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</si>
  <si>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</si>
  <si>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</si>
  <si>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</si>
  <si>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</si>
  <si>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</si>
  <si>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</si>
  <si>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</si>
  <si>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</si>
  <si>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</si>
  <si>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</si>
  <si>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</si>
  <si>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</si>
  <si>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</si>
  <si>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</si>
  <si>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</si>
  <si>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</si>
  <si>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</si>
  <si>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</si>
  <si>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</si>
  <si>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</si>
  <si>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</si>
  <si>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</si>
  <si>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</si>
  <si>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</si>
  <si>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</si>
  <si>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</si>
  <si>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</si>
  <si>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</si>
  <si>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</si>
  <si>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</si>
  <si>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</si>
  <si>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</si>
  <si>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</si>
  <si>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</si>
  <si>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</si>
  <si>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</si>
  <si>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</si>
  <si>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</si>
  <si>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</si>
  <si>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</si>
  <si>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</si>
  <si>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</si>
  <si>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</si>
  <si>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</si>
  <si>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</si>
  <si>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</si>
  <si>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</si>
  <si>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</si>
  <si>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</si>
  <si>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</si>
  <si>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</si>
  <si>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</si>
  <si>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</si>
  <si>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</si>
  <si>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</si>
  <si>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</si>
  <si>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</si>
  <si>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</si>
  <si>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</si>
  <si>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</si>
  <si>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</si>
  <si>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</si>
  <si>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</si>
  <si>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</si>
  <si>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</si>
  <si>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</si>
  <si>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</si>
  <si>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</si>
  <si>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</si>
  <si>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</si>
  <si>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</si>
  <si>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</si>
  <si>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</si>
  <si>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</si>
  <si>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</si>
  <si>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</si>
  <si>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</si>
  <si>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</si>
  <si>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</si>
  <si>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</si>
  <si>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</si>
  <si>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</si>
  <si>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</si>
  <si>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</si>
  <si>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</si>
  <si>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</si>
  <si>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</si>
  <si>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</si>
  <si>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</si>
  <si>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</si>
  <si>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</si>
  <si>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</si>
  <si>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</si>
  <si>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</si>
  <si>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</si>
  <si>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</si>
  <si>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</si>
  <si>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</si>
  <si>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</si>
  <si>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</si>
  <si>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</si>
  <si>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</si>
  <si>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</si>
  <si>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</si>
  <si>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</si>
  <si>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</si>
  <si>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</si>
  <si>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</si>
  <si>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</si>
  <si>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</si>
  <si>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</si>
  <si>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</si>
  <si>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</si>
  <si>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</si>
  <si>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</si>
  <si>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</si>
  <si>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</si>
  <si>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</si>
  <si>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</si>
  <si>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</si>
  <si>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</si>
  <si>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</si>
  <si>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</si>
  <si>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</si>
  <si>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</si>
  <si>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</si>
  <si>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</si>
  <si>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</si>
  <si>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</si>
  <si>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</si>
  <si>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</si>
  <si>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</si>
  <si>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</si>
  <si>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</si>
  <si>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</si>
  <si>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</si>
  <si>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</si>
  <si>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</si>
  <si>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</si>
  <si>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</si>
  <si>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</si>
  <si>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</si>
  <si>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</si>
  <si>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</si>
  <si>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</si>
  <si>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</si>
  <si>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</si>
  <si>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</si>
  <si>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</si>
  <si>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</si>
  <si>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</si>
  <si>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</si>
  <si>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</si>
  <si>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</si>
  <si>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</si>
  <si>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</si>
  <si>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</si>
  <si>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</si>
  <si>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</si>
  <si>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</si>
  <si>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</si>
  <si>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</si>
  <si>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</si>
  <si>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</si>
  <si>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</si>
  <si>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</si>
  <si>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</si>
  <si>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</si>
  <si>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</si>
  <si>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</si>
  <si>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</si>
  <si>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</si>
  <si>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</si>
  <si>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</si>
  <si>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</si>
  <si>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</si>
  <si>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</si>
  <si>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</si>
  <si>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</si>
  <si>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</si>
  <si>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</si>
  <si>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</si>
  <si>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</si>
  <si>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</si>
  <si>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</si>
  <si>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</si>
  <si>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</si>
  <si>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</si>
  <si>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</si>
  <si>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</si>
  <si>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</si>
  <si>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</si>
  <si>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</si>
  <si>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</si>
  <si>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</si>
  <si>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</si>
  <si>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</si>
  <si>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</si>
  <si>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</si>
  <si>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</si>
  <si>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</si>
  <si>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</si>
  <si>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</si>
  <si>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</si>
  <si>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</si>
  <si>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</si>
  <si>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</si>
  <si>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</si>
  <si>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</si>
  <si>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</si>
  <si>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</si>
  <si>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</si>
  <si>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</si>
  <si>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</si>
  <si>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</si>
  <si>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</si>
  <si>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</si>
  <si>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</si>
  <si>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</si>
  <si>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</si>
  <si>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</si>
  <si>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</si>
  <si>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</si>
  <si>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</si>
  <si>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</si>
  <si>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</si>
  <si>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</si>
  <si>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</si>
  <si>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</si>
  <si>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</si>
  <si>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</si>
  <si>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</si>
  <si>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</si>
  <si>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</si>
  <si>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</si>
  <si>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</si>
  <si>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</si>
  <si>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</si>
  <si>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</si>
  <si>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</si>
  <si>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</si>
  <si>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</si>
  <si>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</si>
  <si>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</si>
  <si>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</si>
  <si>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</si>
  <si>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</si>
  <si>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</si>
  <si>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</si>
  <si>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</si>
  <si>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</si>
  <si>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</si>
  <si>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</si>
  <si>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</si>
  <si>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</si>
  <si>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</si>
  <si>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</si>
  <si>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</si>
  <si>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</si>
  <si>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</si>
  <si>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</si>
  <si>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</si>
  <si>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</si>
  <si>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</si>
  <si>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</si>
  <si>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</si>
  <si>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</si>
  <si>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</si>
  <si>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</si>
  <si>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</si>
  <si>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</si>
  <si>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</si>
  <si>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</si>
  <si>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</si>
  <si>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</si>
  <si>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</si>
  <si>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</si>
  <si>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</si>
  <si>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</si>
  <si>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</si>
  <si>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</si>
  <si>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</si>
  <si>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</si>
  <si>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</si>
  <si>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</si>
  <si>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</si>
  <si>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</si>
  <si>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</si>
  <si>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</si>
  <si>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</si>
  <si>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</si>
  <si>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</si>
  <si>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</si>
  <si>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</si>
  <si>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</si>
  <si>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</si>
  <si>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</si>
  <si>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</si>
  <si>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</si>
  <si>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</si>
  <si>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</si>
  <si>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</si>
  <si>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</si>
  <si>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</si>
  <si>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</si>
  <si>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</si>
  <si>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</si>
  <si>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</si>
  <si>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</si>
  <si>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</si>
  <si>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</si>
  <si>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</si>
  <si>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</si>
  <si>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</si>
  <si>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</si>
  <si>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</si>
  <si>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</si>
  <si>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</si>
  <si>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</si>
  <si>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</si>
  <si>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</si>
  <si>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</si>
  <si>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</si>
  <si>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</si>
  <si>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</si>
  <si>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</si>
  <si>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</si>
  <si>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</si>
  <si>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</si>
  <si>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</si>
  <si>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</si>
  <si>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</si>
  <si>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</si>
  <si>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</si>
  <si>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</si>
  <si>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</si>
  <si>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</si>
  <si>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</si>
  <si>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</si>
  <si>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</si>
  <si>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</si>
  <si>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</si>
  <si>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</si>
  <si>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</si>
  <si>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</si>
  <si>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</si>
  <si>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</si>
  <si>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</si>
  <si>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</si>
  <si>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</si>
  <si>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</si>
  <si>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</si>
  <si>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</si>
  <si>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</si>
  <si>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</si>
  <si>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</si>
  <si>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</si>
  <si>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</si>
  <si>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</si>
  <si>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</si>
  <si>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</si>
  <si>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</si>
  <si>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</si>
  <si>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</si>
  <si>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</si>
  <si>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</si>
  <si>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</si>
  <si>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</si>
  <si>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</si>
  <si>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</si>
  <si>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</si>
  <si>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</si>
  <si>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</si>
  <si>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</si>
  <si>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</si>
  <si>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</si>
  <si>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</si>
  <si>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</si>
  <si>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</si>
  <si>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</si>
  <si>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</si>
  <si>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</si>
  <si>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</si>
  <si>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</si>
  <si>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</si>
  <si>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</si>
  <si>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</si>
  <si>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</si>
  <si>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</si>
  <si>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</si>
  <si>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</si>
  <si>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</si>
  <si>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</si>
  <si>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</si>
  <si>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</si>
  <si>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</si>
  <si>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</si>
  <si>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</si>
  <si>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</si>
  <si>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</si>
  <si>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</si>
  <si>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</si>
  <si>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</si>
  <si>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</si>
  <si>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</si>
  <si>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</si>
  <si>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</si>
  <si>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</si>
  <si>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</si>
  <si>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</si>
  <si>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</si>
  <si>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</si>
  <si>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</si>
  <si>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</si>
  <si>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</si>
  <si>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</si>
  <si>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</si>
  <si>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</si>
  <si>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</si>
  <si>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</si>
  <si>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</si>
  <si>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</si>
  <si>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</si>
  <si>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</si>
  <si>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</si>
  <si>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</si>
  <si>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</si>
  <si>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</si>
  <si>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</si>
  <si>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</si>
  <si>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</si>
  <si>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</si>
  <si>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</si>
  <si>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</si>
  <si>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</si>
  <si>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</si>
  <si>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</si>
  <si>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</si>
  <si>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</si>
  <si>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</si>
  <si>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</si>
  <si>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</si>
  <si>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</si>
  <si>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</si>
  <si>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</si>
  <si>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</si>
  <si>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</si>
  <si>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</si>
  <si>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</si>
  <si>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</si>
  <si>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</si>
  <si>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</si>
  <si>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</si>
  <si>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</si>
  <si>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</si>
  <si>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</si>
  <si>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</si>
  <si>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</si>
  <si>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</si>
  <si>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</si>
  <si>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</si>
  <si>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</si>
  <si>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</si>
  <si>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</si>
  <si>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</si>
  <si>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</si>
  <si>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</si>
  <si>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</si>
  <si>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</si>
  <si>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</si>
  <si>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</si>
  <si>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</si>
  <si>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</si>
  <si>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</si>
  <si>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</si>
  <si>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</si>
  <si>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</si>
  <si>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</si>
  <si>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</si>
  <si>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</si>
  <si>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</si>
  <si>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</si>
  <si>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</si>
  <si>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</si>
  <si>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</si>
  <si>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</si>
  <si>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</si>
  <si>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</si>
  <si>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</si>
  <si>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</si>
  <si>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</si>
  <si>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</si>
  <si>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</si>
  <si>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</si>
  <si>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</si>
  <si>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</si>
  <si>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</si>
  <si>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</si>
  <si>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</si>
  <si>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</si>
  <si>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</si>
  <si>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</si>
  <si>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</si>
  <si>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</si>
  <si>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</si>
  <si>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</si>
  <si>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</si>
  <si>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</si>
  <si>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</si>
  <si>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</si>
  <si>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</si>
  <si>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</si>
  <si>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</si>
  <si>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</si>
  <si>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</si>
  <si>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</si>
  <si>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</si>
  <si>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</si>
  <si>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</si>
  <si>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</si>
  <si>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</si>
  <si>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</si>
  <si>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</si>
  <si>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</si>
  <si>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</si>
  <si>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</si>
  <si>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</si>
  <si>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</si>
  <si>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</si>
  <si>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</si>
  <si>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</si>
  <si>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</si>
  <si>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</si>
  <si>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</si>
  <si>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</si>
  <si>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</si>
  <si>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</si>
  <si>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</si>
  <si>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</si>
  <si>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</si>
  <si>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</si>
  <si>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</si>
  <si>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</si>
  <si>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</si>
  <si>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</si>
  <si>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</si>
  <si>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</si>
  <si>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</si>
  <si>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</si>
  <si>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</si>
  <si>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</si>
  <si>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</si>
  <si>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</si>
  <si>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</si>
  <si>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</si>
  <si>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</si>
  <si>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</si>
  <si>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</si>
  <si>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</si>
  <si>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</si>
  <si>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</si>
  <si>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</si>
  <si>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</si>
  <si>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</si>
  <si>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</si>
  <si>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</si>
  <si>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</si>
  <si>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</si>
  <si>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</si>
  <si>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</si>
  <si>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</si>
  <si>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</si>
  <si>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</si>
  <si>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</si>
  <si>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</si>
  <si>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</si>
  <si>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</si>
  <si>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</si>
  <si>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</si>
  <si>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</si>
  <si>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</si>
  <si>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</si>
  <si>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</si>
  <si>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</si>
  <si>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</si>
  <si>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</si>
  <si>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</si>
  <si>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</si>
  <si>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</si>
  <si>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</si>
  <si>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</si>
  <si>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</si>
  <si>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</si>
  <si>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</si>
  <si>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</si>
  <si>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</si>
  <si>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</si>
  <si>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</si>
  <si>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</si>
  <si>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</si>
  <si>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</si>
  <si>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</si>
  <si>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</si>
  <si>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</si>
  <si>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</si>
  <si>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</si>
  <si>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</si>
  <si>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</si>
  <si>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</si>
  <si>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</si>
  <si>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</si>
  <si>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</si>
  <si>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</si>
  <si>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</si>
  <si>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</si>
  <si>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</si>
  <si>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</si>
  <si>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</si>
  <si>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</si>
  <si>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</si>
  <si>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</si>
  <si>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</si>
  <si>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</si>
  <si>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</si>
  <si>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</si>
  <si>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</si>
  <si>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</si>
  <si>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</si>
  <si>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</si>
  <si>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</si>
  <si>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</si>
  <si>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</si>
  <si>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</si>
  <si>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</si>
  <si>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</si>
  <si>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</si>
  <si>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</si>
  <si>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</si>
  <si>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</si>
  <si>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</si>
  <si>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</si>
  <si>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</si>
  <si>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</si>
  <si>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</si>
  <si>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</si>
  <si>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</si>
  <si>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</si>
  <si>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</si>
  <si>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</si>
  <si>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</si>
  <si>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</si>
  <si>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</si>
  <si>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</si>
  <si>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</si>
  <si>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</si>
  <si>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</si>
  <si>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</si>
  <si>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</si>
  <si>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</si>
  <si>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</si>
  <si>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</si>
  <si>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</si>
  <si>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</si>
  <si>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</si>
  <si>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</si>
  <si>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</si>
  <si>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</si>
  <si>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</si>
  <si>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</si>
  <si>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</si>
  <si>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</si>
  <si>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</si>
  <si>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</si>
  <si>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</si>
  <si>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</si>
  <si>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</si>
  <si>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</si>
  <si>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</si>
  <si>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</si>
  <si>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</si>
  <si>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</si>
  <si>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</si>
  <si>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</si>
  <si>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</si>
  <si>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</si>
  <si>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</si>
  <si>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</si>
  <si>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</si>
  <si>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</si>
  <si>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</si>
  <si>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</si>
  <si>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</si>
  <si>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</si>
  <si>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</si>
  <si>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</si>
  <si>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</si>
  <si>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</si>
  <si>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</si>
  <si>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</si>
  <si>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</si>
  <si>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</si>
  <si>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</si>
  <si>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</si>
  <si>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</si>
  <si>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</si>
  <si>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</si>
  <si>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</si>
  <si>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</si>
  <si>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</si>
  <si>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</si>
  <si>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</si>
  <si>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</si>
  <si>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</si>
  <si>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</si>
  <si>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</si>
  <si>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</si>
  <si>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</si>
  <si>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</si>
  <si>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</si>
  <si>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</si>
  <si>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</si>
  <si>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</si>
  <si>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</si>
  <si>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</si>
  <si>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</si>
  <si>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</si>
  <si>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</si>
  <si>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</si>
  <si>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</si>
  <si>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</si>
  <si>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</si>
  <si>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</si>
  <si>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</si>
  <si>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</si>
  <si>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</si>
  <si>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</si>
  <si>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</si>
  <si>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</si>
  <si>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</si>
  <si>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</si>
  <si>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</si>
  <si>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</si>
  <si>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</si>
  <si>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</si>
  <si>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</si>
  <si>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</si>
  <si>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</si>
  <si>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</si>
  <si>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</si>
  <si>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</si>
  <si>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</si>
  <si>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</si>
  <si>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</si>
  <si>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</si>
  <si>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</si>
  <si>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</si>
  <si>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</si>
  <si>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</si>
  <si>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</si>
  <si>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</si>
  <si>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</si>
  <si>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</si>
  <si>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</si>
  <si>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</si>
  <si>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</si>
  <si>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</si>
  <si>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</si>
  <si>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</si>
  <si>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</si>
  <si>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</si>
  <si>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</si>
  <si>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</si>
  <si>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</si>
  <si>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</si>
  <si>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</si>
  <si>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</si>
  <si>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</si>
  <si>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</si>
  <si>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</si>
  <si>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</si>
  <si>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</si>
  <si>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</si>
  <si>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</si>
  <si>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</si>
  <si>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</si>
  <si>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</si>
  <si>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</si>
  <si>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</si>
  <si>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</si>
  <si>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</si>
  <si>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</si>
  <si>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</si>
  <si>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</si>
  <si>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</si>
  <si>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</si>
  <si>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</si>
  <si>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</si>
  <si>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</si>
  <si>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</si>
  <si>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</si>
  <si>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</si>
  <si>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</si>
  <si>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</si>
  <si>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</si>
  <si>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</si>
  <si>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</si>
  <si>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</si>
  <si>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</si>
  <si>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</si>
  <si>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</si>
  <si>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</si>
  <si>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</si>
  <si>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</si>
  <si>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</si>
  <si>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</si>
  <si>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</si>
  <si>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</si>
  <si>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</si>
  <si>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</si>
  <si>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</si>
  <si>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</si>
  <si>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</si>
  <si>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</si>
  <si>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</si>
  <si>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</si>
  <si>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</si>
  <si>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</si>
  <si>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</si>
  <si>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</si>
  <si>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</si>
  <si>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</si>
  <si>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</si>
  <si>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</si>
  <si>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</si>
  <si>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</si>
  <si>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</si>
  <si>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</si>
  <si>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</si>
  <si>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</si>
  <si>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</si>
  <si>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</si>
  <si>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</si>
  <si>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</si>
  <si>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</si>
  <si>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</si>
  <si>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</si>
  <si>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</si>
  <si>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</si>
  <si>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</si>
  <si>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</si>
  <si>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</si>
  <si>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</si>
  <si>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</si>
  <si>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</si>
  <si>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</si>
  <si>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</si>
  <si>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</si>
  <si>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</si>
  <si>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</si>
  <si>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</si>
  <si>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</si>
  <si>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</si>
  <si>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</si>
  <si>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</si>
  <si>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</si>
  <si>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</si>
  <si>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</si>
  <si>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</si>
  <si>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</si>
  <si>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</si>
  <si>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</si>
  <si>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</si>
  <si>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</si>
  <si>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</si>
  <si>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</si>
  <si>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</si>
  <si>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</si>
  <si>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</si>
  <si>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</si>
  <si>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</si>
  <si>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</si>
  <si>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</si>
  <si>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</si>
  <si>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</si>
  <si>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</si>
  <si>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</si>
  <si>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</si>
  <si>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</si>
  <si>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</si>
  <si>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</si>
  <si>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</si>
  <si>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</si>
  <si>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</si>
  <si>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</si>
  <si>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</si>
  <si>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</si>
  <si>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</si>
  <si>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</si>
  <si>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</si>
  <si>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</si>
  <si>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</si>
  <si>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</si>
  <si>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</si>
  <si>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</si>
  <si>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</si>
  <si>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</si>
  <si>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</si>
  <si>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</si>
  <si>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</si>
  <si>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</si>
  <si>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</si>
  <si>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</si>
  <si>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</si>
  <si>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</si>
  <si>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</si>
  <si>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</si>
  <si>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</si>
  <si>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</si>
  <si>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</si>
  <si>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</si>
  <si>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</si>
  <si>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</si>
  <si>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</si>
  <si>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</si>
  <si>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</si>
  <si>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</si>
  <si>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</si>
  <si>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</si>
  <si>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</si>
  <si>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</si>
  <si>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</si>
  <si>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</si>
  <si>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</si>
  <si>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</si>
  <si>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</si>
  <si>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</si>
  <si>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</si>
  <si>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</si>
  <si>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</si>
  <si>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</si>
  <si>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</si>
  <si>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</si>
  <si>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</si>
  <si>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</si>
  <si>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</si>
  <si>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</si>
  <si>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</si>
  <si>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</si>
  <si>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</si>
  <si>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</si>
  <si>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</si>
  <si>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</si>
  <si>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</si>
  <si>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</si>
  <si>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</si>
  <si>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</si>
  <si>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</si>
  <si>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</si>
  <si>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</si>
  <si>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</si>
  <si>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</si>
  <si>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</si>
  <si>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</si>
  <si>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</si>
  <si>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</si>
  <si>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</si>
  <si>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</si>
  <si>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</si>
  <si>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</si>
  <si>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</si>
  <si>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</si>
  <si>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</si>
  <si>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</si>
  <si>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</si>
  <si>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</si>
  <si>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</si>
  <si>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</si>
  <si>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</si>
  <si>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</si>
  <si>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</si>
  <si>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</si>
  <si>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</si>
  <si>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</si>
  <si>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</si>
  <si>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</si>
  <si>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</si>
  <si>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</si>
  <si>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</si>
  <si>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</si>
  <si>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</si>
  <si>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</si>
  <si>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</si>
  <si>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</si>
  <si>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</si>
  <si>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</si>
  <si>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</si>
  <si>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</si>
  <si>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</si>
  <si>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</si>
  <si>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</si>
  <si>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</si>
  <si>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</si>
  <si>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</si>
  <si>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</si>
  <si>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</si>
  <si>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</si>
  <si>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</si>
  <si>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</si>
  <si>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</si>
  <si>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</si>
  <si>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</si>
  <si>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</si>
  <si>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</si>
  <si>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</si>
  <si>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</si>
  <si>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</si>
  <si>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</si>
  <si>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</si>
  <si>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</si>
  <si>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</si>
  <si>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</si>
  <si>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</si>
  <si>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</si>
  <si>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</si>
  <si>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</si>
  <si>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</si>
  <si>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</si>
  <si>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</si>
  <si>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</si>
  <si>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</si>
  <si>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</si>
  <si>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</si>
  <si>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</si>
  <si>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</si>
  <si>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</si>
  <si>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</si>
  <si>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</si>
  <si>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</si>
  <si>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</si>
  <si>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</si>
  <si>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</si>
  <si>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</si>
  <si>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</si>
  <si>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</si>
  <si>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</si>
  <si>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</si>
  <si>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</si>
  <si>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</si>
  <si>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</si>
  <si>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</si>
  <si>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</si>
  <si>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</si>
  <si>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</si>
  <si>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</si>
  <si>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</si>
  <si>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</si>
  <si>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</si>
  <si>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</si>
  <si>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</si>
  <si>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</si>
  <si>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</si>
  <si>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</si>
  <si>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</si>
  <si>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</si>
  <si>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</si>
  <si>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</si>
  <si>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</si>
  <si>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</si>
  <si>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</si>
  <si>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</si>
  <si>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</si>
  <si>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</si>
  <si>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</si>
  <si>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</si>
  <si>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</si>
  <si>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</si>
  <si>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</si>
  <si>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</si>
  <si>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</si>
  <si>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</si>
  <si>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</si>
  <si>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</si>
  <si>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</si>
  <si>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</si>
  <si>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</si>
  <si>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</si>
  <si>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</si>
  <si>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</si>
  <si>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</si>
  <si>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</si>
  <si>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</si>
  <si>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</si>
  <si>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</si>
  <si>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</si>
  <si>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</si>
  <si>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</si>
  <si>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</si>
  <si>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</si>
  <si>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</si>
  <si>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</si>
  <si>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</si>
  <si>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</si>
  <si>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</si>
  <si>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</si>
  <si>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</si>
  <si>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</si>
  <si>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</si>
  <si>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</si>
  <si>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</si>
  <si>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</si>
  <si>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</si>
  <si>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</si>
  <si>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</si>
  <si>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</si>
  <si>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</si>
  <si>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</si>
  <si>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</si>
  <si>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</si>
  <si>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</si>
  <si>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</si>
  <si>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</si>
  <si>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</si>
  <si>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</si>
  <si>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</si>
  <si>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</si>
  <si>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</si>
  <si>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</si>
  <si>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</si>
  <si>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</si>
  <si>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</si>
  <si>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</si>
  <si>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</si>
  <si>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</si>
  <si>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</si>
  <si>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</si>
  <si>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</si>
  <si>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</si>
  <si>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</si>
  <si>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</si>
  <si>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</si>
  <si>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</si>
  <si>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</si>
  <si>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</si>
  <si>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</si>
  <si>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</si>
  <si>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</si>
  <si>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</si>
  <si>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</si>
  <si>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</si>
  <si>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</si>
  <si>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</si>
  <si>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</si>
  <si>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</si>
  <si>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</si>
  <si>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</si>
  <si>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</si>
  <si>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</si>
  <si>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</si>
  <si>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</si>
  <si>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</si>
  <si>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</si>
  <si>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</si>
  <si>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</si>
  <si>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</si>
  <si>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</si>
  <si>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</si>
  <si>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</si>
  <si>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</si>
  <si>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</si>
  <si>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</si>
  <si>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</si>
  <si>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</si>
  <si>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</si>
  <si>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</si>
  <si>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</si>
  <si>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</si>
  <si>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</si>
  <si>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</si>
  <si>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</si>
  <si>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</si>
  <si>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</si>
  <si>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</si>
  <si>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</si>
  <si>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</si>
  <si>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</si>
  <si>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</si>
  <si>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</si>
  <si>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</si>
  <si>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</si>
  <si>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</si>
  <si>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</si>
  <si>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</si>
  <si>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</si>
  <si>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</si>
  <si>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</si>
  <si>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</si>
  <si>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</si>
  <si>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</si>
  <si>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</si>
  <si>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</si>
  <si>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</si>
  <si>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</si>
  <si>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</si>
  <si>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</si>
  <si>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</si>
  <si>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</si>
  <si>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</si>
  <si>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</si>
  <si>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</si>
  <si>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</si>
  <si>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</si>
  <si>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</si>
  <si>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</si>
  <si>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</si>
  <si>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</si>
  <si>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</si>
  <si>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</si>
  <si>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</si>
  <si>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</si>
  <si>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</si>
  <si>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</si>
  <si>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</si>
  <si>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</si>
  <si>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</si>
  <si>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</si>
  <si>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</si>
  <si>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</si>
  <si>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</si>
  <si>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</si>
  <si>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</si>
  <si>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</si>
  <si>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</si>
  <si>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</si>
  <si>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</si>
  <si>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</si>
  <si>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</si>
  <si>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</si>
  <si>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</si>
  <si>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</si>
  <si>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</si>
  <si>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</si>
  <si>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</si>
  <si>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</si>
  <si>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</si>
  <si>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</si>
  <si>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</si>
  <si>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</si>
  <si>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</si>
  <si>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</si>
  <si>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</si>
  <si>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</si>
  <si>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</si>
  <si>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</si>
  <si>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</si>
  <si>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</si>
  <si>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</si>
  <si>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</si>
  <si>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</si>
  <si>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</si>
  <si>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</si>
  <si>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</si>
  <si>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</si>
  <si>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</si>
  <si>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</si>
  <si>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</si>
  <si>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</si>
  <si>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</si>
  <si>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</si>
  <si>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</si>
  <si>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</si>
  <si>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</si>
  <si>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</si>
  <si>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</si>
  <si>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</si>
  <si>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</si>
  <si>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</si>
  <si>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</si>
  <si>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</si>
  <si>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</si>
  <si>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</si>
  <si>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</si>
  <si>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</si>
  <si>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</si>
  <si>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</si>
  <si>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</si>
  <si>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</si>
  <si>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</si>
  <si>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</si>
  <si>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</si>
  <si>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</si>
  <si>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</si>
  <si>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</si>
  <si>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</si>
  <si>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</si>
  <si>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</si>
  <si>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</si>
  <si>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</si>
  <si>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</si>
  <si>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</si>
  <si>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</si>
  <si>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</si>
  <si>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</si>
  <si>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</si>
  <si>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</si>
  <si>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</si>
  <si>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</si>
  <si>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</si>
  <si>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</si>
  <si>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</si>
  <si>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</si>
  <si>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</si>
  <si>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</si>
  <si>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</si>
  <si>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</si>
  <si>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</si>
  <si>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</si>
  <si>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</si>
  <si>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</si>
  <si>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</si>
  <si>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</si>
  <si>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</si>
  <si>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</si>
  <si>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</si>
  <si>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</si>
  <si>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</si>
  <si>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</si>
  <si>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</si>
  <si>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</si>
  <si>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</si>
  <si>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</si>
  <si>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</si>
  <si>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</si>
  <si>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</si>
  <si>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</si>
  <si>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</si>
  <si>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</si>
  <si>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</si>
  <si>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</si>
  <si>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</si>
  <si>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</si>
  <si>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</si>
  <si>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</si>
  <si>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</si>
  <si>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</si>
  <si>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</si>
  <si>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</si>
  <si>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</si>
  <si>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</si>
  <si>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</si>
  <si>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</si>
  <si>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</si>
  <si>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</si>
  <si>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</si>
  <si>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</si>
  <si>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</si>
  <si>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</si>
  <si>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</si>
  <si>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</si>
  <si>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</si>
  <si>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</si>
  <si>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</si>
  <si>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</si>
  <si>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</si>
  <si>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</si>
  <si>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</si>
  <si>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</si>
  <si>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</si>
  <si>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</si>
  <si>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</si>
  <si>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</si>
  <si>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</si>
  <si>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</si>
  <si>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</si>
  <si>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</si>
  <si>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</si>
  <si>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</si>
  <si>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</si>
  <si>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</si>
  <si>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</si>
  <si>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</si>
  <si>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</si>
  <si>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</si>
  <si>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</si>
  <si>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</si>
  <si>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</si>
  <si>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</si>
  <si>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</si>
  <si>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</si>
  <si>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</si>
  <si>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</si>
  <si>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</si>
  <si>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</si>
  <si>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</si>
  <si>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</si>
  <si>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</si>
  <si>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</si>
  <si>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</si>
  <si>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</si>
  <si>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</si>
  <si>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</si>
  <si>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</si>
  <si>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</si>
  <si>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</si>
  <si>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</si>
  <si>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</si>
  <si>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</si>
  <si>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</si>
  <si>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</si>
  <si>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</si>
  <si>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</si>
  <si>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</si>
  <si>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</si>
  <si>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</si>
  <si>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</si>
  <si>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</si>
  <si>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</si>
  <si>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</si>
  <si>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</si>
  <si>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</si>
  <si>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</si>
  <si>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</si>
  <si>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</si>
  <si>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</si>
  <si>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</si>
  <si>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</si>
  <si>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</si>
  <si>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</si>
  <si>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</si>
  <si>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</si>
  <si>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</si>
  <si>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</si>
  <si>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</si>
  <si>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</si>
  <si>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</si>
  <si>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</si>
  <si>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</si>
  <si>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</si>
  <si>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</si>
  <si>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</si>
  <si>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</si>
  <si>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</si>
  <si>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</si>
  <si>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</si>
  <si>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</si>
  <si>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</si>
  <si>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</si>
  <si>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</si>
  <si>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</si>
  <si>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</si>
  <si>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</si>
  <si>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</si>
  <si>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</si>
  <si>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</si>
  <si>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</si>
  <si>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</si>
  <si>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</si>
  <si>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</si>
  <si>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</si>
  <si>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</si>
  <si>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</si>
  <si>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</si>
  <si>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</si>
  <si>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</si>
  <si>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</si>
  <si>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</si>
  <si>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</si>
  <si>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</si>
  <si>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</si>
  <si>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</si>
  <si>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</si>
  <si>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</si>
  <si>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</si>
  <si>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</si>
  <si>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</si>
  <si>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</si>
  <si>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</si>
  <si>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</si>
  <si>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</si>
  <si>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</si>
  <si>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</si>
  <si>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</si>
  <si>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</si>
  <si>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</si>
  <si>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</si>
  <si>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</si>
  <si>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</si>
  <si>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</si>
  <si>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</si>
  <si>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</si>
  <si>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</si>
  <si>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</si>
  <si>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</si>
  <si>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</si>
  <si>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</si>
  <si>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</si>
  <si>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</si>
  <si>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</si>
  <si>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</si>
  <si>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</si>
  <si>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</si>
  <si>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</si>
  <si>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</si>
  <si>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</si>
  <si>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</si>
  <si>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</si>
  <si>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</si>
  <si>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</si>
  <si>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</si>
  <si>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</si>
  <si>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</si>
  <si>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</si>
  <si>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</si>
  <si>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</si>
  <si>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</si>
  <si>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</si>
  <si>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</si>
  <si>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</si>
  <si>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</si>
  <si>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</si>
  <si>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</si>
  <si>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</si>
  <si>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</si>
  <si>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</si>
  <si>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</si>
  <si>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</si>
  <si>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</si>
  <si>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</si>
  <si>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</si>
  <si>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</si>
  <si>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</si>
  <si>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</si>
  <si>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</si>
  <si>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</si>
  <si>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</si>
  <si>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</si>
  <si>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</si>
  <si>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</si>
  <si>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</si>
  <si>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</si>
  <si>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</si>
  <si>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</si>
  <si>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</si>
  <si>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</si>
  <si>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</si>
  <si>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</si>
  <si>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</si>
  <si>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</si>
  <si>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</si>
  <si>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</si>
  <si>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</si>
  <si>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</si>
  <si>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</si>
  <si>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</si>
  <si>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</si>
  <si>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</si>
  <si>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</si>
  <si>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</si>
  <si>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</si>
  <si>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</si>
  <si>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</si>
  <si>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</si>
  <si>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</si>
  <si>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</si>
  <si>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</si>
  <si>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</si>
  <si>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</si>
  <si>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</si>
  <si>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</si>
  <si>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</si>
  <si>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</si>
  <si>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</si>
  <si>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</si>
  <si>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</si>
  <si>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</si>
  <si>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</si>
  <si>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</si>
  <si>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</si>
  <si>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</si>
  <si>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</si>
  <si>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</si>
  <si>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</si>
  <si>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</si>
  <si>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</si>
  <si>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</si>
  <si>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</si>
  <si>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</si>
  <si>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</si>
  <si>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</si>
  <si>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</si>
  <si>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</si>
  <si>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</si>
  <si>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</si>
  <si>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</si>
  <si>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</si>
  <si>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</si>
  <si>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</si>
  <si>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</si>
  <si>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</si>
  <si>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</si>
  <si>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</si>
  <si>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</si>
  <si>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</si>
  <si>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</si>
  <si>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</si>
  <si>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</si>
  <si>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</si>
  <si>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</si>
  <si>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</si>
  <si>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</si>
  <si>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</si>
  <si>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</si>
  <si>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</si>
  <si>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</si>
  <si>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</si>
  <si>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</si>
  <si>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</si>
  <si>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</si>
  <si>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</si>
  <si>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</si>
  <si>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</si>
  <si>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</si>
  <si>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</si>
  <si>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</si>
  <si>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</si>
  <si>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</si>
  <si>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</si>
  <si>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</si>
  <si>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</si>
  <si>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</si>
  <si>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</si>
  <si>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</si>
  <si>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</si>
  <si>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</si>
  <si>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</si>
  <si>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</si>
  <si>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</si>
  <si>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</si>
  <si>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</si>
  <si>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</si>
  <si>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</si>
  <si>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</si>
  <si>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</si>
  <si>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</si>
  <si>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</si>
  <si>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</si>
  <si>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</si>
  <si>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</si>
  <si>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</si>
  <si>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</si>
  <si>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</si>
  <si>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</si>
  <si>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</si>
  <si>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</si>
  <si>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</si>
  <si>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</si>
  <si>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</si>
  <si>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</si>
  <si>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</si>
  <si>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</si>
  <si>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</si>
  <si>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</si>
  <si>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</si>
  <si>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</si>
  <si>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</si>
  <si>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</si>
  <si>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</si>
  <si>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</si>
  <si>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</si>
  <si>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</si>
  <si>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</si>
  <si>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</si>
  <si>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</si>
  <si>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</si>
  <si>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</si>
  <si>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</si>
  <si>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</si>
  <si>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</si>
  <si>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</si>
  <si>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</si>
  <si>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</si>
  <si>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</si>
  <si>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</si>
  <si>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</si>
  <si>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</si>
  <si>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</si>
  <si>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</si>
  <si>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</si>
  <si>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</si>
  <si>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</si>
  <si>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</si>
  <si>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</si>
  <si>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</si>
  <si>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</si>
  <si>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</si>
  <si>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</si>
  <si>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</si>
  <si>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</si>
  <si>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</si>
  <si>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</si>
  <si>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</si>
  <si>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</si>
  <si>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</si>
  <si>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</si>
  <si>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</si>
  <si>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</si>
  <si>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</si>
  <si>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</si>
  <si>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</si>
  <si>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</si>
  <si>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</si>
  <si>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</si>
  <si>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</si>
  <si>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</si>
  <si>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</si>
  <si>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</si>
  <si>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</si>
  <si>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</si>
  <si>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</si>
  <si>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</si>
  <si>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</si>
  <si>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</si>
  <si>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</si>
  <si>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</si>
  <si>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</si>
  <si>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</si>
  <si>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</si>
  <si>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</si>
  <si>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</si>
  <si>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</si>
  <si>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</si>
  <si>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</si>
  <si>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</si>
  <si>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</si>
  <si>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</si>
  <si>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</si>
  <si>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</si>
  <si>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</si>
  <si>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</si>
  <si>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</si>
  <si>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</si>
  <si>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</si>
  <si>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</si>
  <si>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</si>
  <si>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</si>
  <si>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</si>
  <si>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</si>
  <si>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</si>
  <si>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</si>
  <si>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</si>
  <si>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</si>
  <si>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</si>
  <si>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</si>
  <si>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</si>
  <si>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</si>
  <si>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</si>
  <si>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</si>
  <si>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</si>
  <si>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</si>
  <si>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</si>
  <si>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</si>
  <si>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</si>
  <si>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</si>
  <si>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</si>
  <si>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</si>
  <si>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</si>
  <si>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</si>
  <si>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</si>
  <si>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</si>
  <si>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</si>
  <si>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</si>
  <si>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</si>
  <si>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</si>
  <si>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</si>
  <si>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</si>
  <si>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</si>
  <si>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</si>
  <si>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</si>
  <si>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</si>
  <si>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</si>
  <si>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</si>
  <si>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</si>
  <si>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</si>
  <si>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</si>
  <si>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</si>
  <si>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</si>
  <si>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</si>
  <si>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</si>
  <si>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</si>
  <si>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</si>
  <si>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</si>
  <si>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</si>
  <si>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</si>
  <si>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</si>
  <si>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</si>
  <si>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</si>
  <si>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</si>
  <si>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</si>
  <si>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</si>
  <si>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</si>
  <si>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</si>
  <si>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</si>
  <si>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</si>
  <si>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</si>
  <si>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</si>
  <si>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</si>
  <si>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</si>
  <si>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</si>
  <si>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</si>
  <si>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</si>
  <si>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</si>
  <si>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</si>
  <si>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</si>
  <si>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</si>
  <si>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</si>
  <si>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</si>
  <si>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</si>
  <si>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</si>
  <si>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</si>
  <si>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</si>
  <si>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</si>
  <si>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</si>
  <si>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</si>
  <si>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</si>
  <si>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</si>
  <si>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</si>
  <si>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</si>
  <si>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</si>
  <si>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</si>
  <si>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</si>
  <si>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</si>
  <si>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</si>
  <si>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</si>
  <si>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</si>
  <si>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</si>
  <si>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</si>
  <si>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</si>
  <si>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</si>
  <si>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</si>
  <si>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</si>
  <si>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</si>
  <si>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</si>
  <si>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</si>
  <si>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</si>
  <si>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</si>
  <si>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</si>
  <si>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</si>
  <si>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</si>
  <si>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</si>
  <si>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</si>
  <si>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</si>
  <si>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</si>
  <si>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</si>
  <si>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</si>
  <si>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</si>
  <si>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</si>
  <si>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</si>
  <si>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</si>
  <si>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</si>
  <si>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</si>
  <si>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</si>
  <si>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</si>
  <si>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</si>
  <si>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</si>
  <si>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</si>
  <si>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</si>
  <si>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</si>
  <si>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</si>
  <si>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</si>
  <si>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</si>
  <si>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</si>
  <si>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</si>
  <si>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</si>
  <si>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</si>
  <si>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</si>
  <si>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</si>
  <si>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</si>
  <si>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</si>
  <si>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</si>
  <si>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</si>
  <si>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</si>
  <si>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</si>
  <si>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</si>
  <si>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</si>
  <si>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</si>
  <si>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</si>
  <si>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</si>
  <si>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</si>
  <si>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</si>
  <si>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</si>
  <si>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</si>
  <si>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</si>
  <si>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</si>
  <si>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</si>
  <si>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</si>
  <si>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</si>
  <si>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</si>
  <si>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</si>
  <si>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</si>
  <si>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</si>
  <si>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</si>
  <si>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</si>
  <si>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</si>
  <si>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</si>
  <si>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</si>
  <si>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</si>
  <si>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</si>
  <si>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</si>
  <si>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</si>
  <si>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</si>
  <si>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</si>
  <si>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</si>
  <si>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</si>
  <si>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</si>
  <si>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</si>
  <si>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</si>
  <si>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</si>
  <si>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</si>
  <si>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</si>
  <si>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</si>
  <si>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</si>
  <si>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</si>
  <si>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</si>
  <si>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</si>
  <si>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</si>
  <si>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</si>
  <si>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</si>
  <si>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</si>
  <si>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</si>
  <si>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</si>
  <si>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</si>
  <si>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</si>
  <si>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</si>
  <si>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</si>
  <si>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</si>
  <si>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</si>
  <si>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</si>
  <si>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</si>
  <si>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</si>
  <si>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</si>
  <si>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</si>
  <si>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</si>
  <si>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</si>
  <si>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</si>
  <si>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</si>
  <si>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</si>
  <si>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</si>
  <si>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</si>
  <si>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</si>
  <si>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</si>
  <si>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</si>
  <si>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</si>
  <si>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</si>
  <si>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</si>
  <si>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</si>
  <si>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</si>
  <si>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</si>
  <si>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</si>
  <si>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</si>
  <si>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</si>
  <si>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</si>
  <si>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</si>
  <si>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</si>
  <si>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</si>
  <si>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</si>
  <si>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</si>
  <si>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</si>
  <si>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</si>
  <si>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</si>
  <si>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</si>
  <si>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</si>
  <si>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</si>
  <si>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</si>
  <si>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</si>
  <si>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</si>
  <si>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</si>
  <si>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</si>
  <si>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</si>
  <si>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</si>
  <si>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</si>
  <si>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</si>
  <si>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</si>
  <si>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</si>
  <si>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</si>
  <si>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</si>
  <si>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</si>
  <si>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</si>
  <si>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</si>
  <si>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</si>
  <si>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</si>
  <si>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</si>
  <si>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</si>
  <si>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</si>
  <si>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</si>
  <si>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</si>
  <si>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</si>
  <si>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</si>
  <si>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</si>
  <si>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</si>
  <si>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</si>
  <si>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</si>
  <si>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</si>
  <si>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</si>
  <si>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</si>
  <si>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</si>
  <si>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</si>
  <si>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</si>
  <si>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</si>
  <si>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</si>
  <si>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</si>
  <si>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</si>
  <si>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</si>
  <si>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</si>
  <si>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</si>
  <si>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</si>
  <si>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</si>
  <si>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</si>
  <si>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</si>
  <si>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</si>
  <si>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</si>
  <si>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</si>
  <si>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</si>
  <si>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</si>
  <si>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</si>
  <si>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</si>
  <si>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</si>
  <si>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</si>
  <si>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</si>
  <si>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</si>
  <si>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</si>
  <si>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</si>
  <si>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</si>
  <si>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</si>
  <si>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</si>
  <si>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</si>
  <si>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</si>
  <si>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</si>
  <si>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</si>
  <si>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</si>
  <si>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</si>
  <si>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</si>
  <si>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</si>
  <si>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</si>
  <si>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</si>
  <si>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</si>
  <si>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</si>
  <si>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</si>
  <si>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</si>
  <si>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</si>
  <si>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</si>
  <si>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</si>
  <si>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</si>
  <si>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</si>
  <si>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</si>
  <si>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</si>
  <si>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</si>
  <si>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</si>
  <si>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</si>
  <si>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</si>
  <si>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</si>
  <si>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</si>
  <si>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</si>
  <si>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</si>
  <si>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</si>
  <si>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</si>
  <si>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</si>
  <si>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</si>
  <si>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</si>
  <si>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</si>
  <si>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</si>
  <si>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</si>
  <si>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</si>
  <si>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</si>
  <si>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</si>
  <si>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</si>
  <si>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</si>
  <si>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</si>
  <si>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</si>
  <si>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</si>
  <si>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</si>
  <si>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</si>
  <si>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</si>
  <si>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</si>
  <si>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</si>
  <si>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</si>
  <si>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</si>
  <si>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</si>
  <si>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</si>
  <si>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</si>
  <si>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</si>
  <si>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</si>
  <si>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</si>
  <si>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</si>
  <si>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</si>
  <si>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</si>
  <si>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</si>
  <si>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</si>
  <si>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</si>
  <si>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</si>
  <si>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</si>
  <si>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</si>
  <si>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</si>
  <si>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</si>
  <si>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</si>
  <si>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</si>
  <si>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</si>
  <si>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</si>
  <si>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</si>
  <si>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</si>
  <si>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</si>
  <si>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</si>
  <si>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</si>
  <si>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</si>
  <si>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</si>
  <si>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</si>
  <si>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</si>
  <si>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</si>
  <si>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</si>
  <si>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</si>
  <si>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</si>
  <si>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</si>
  <si>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</si>
  <si>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</si>
  <si>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</si>
  <si>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</si>
  <si>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</si>
  <si>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</si>
  <si>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</si>
  <si>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</si>
  <si>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</si>
  <si>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</si>
  <si>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</si>
  <si>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</si>
  <si>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</si>
  <si>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</si>
  <si>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</si>
  <si>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</si>
  <si>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</si>
  <si>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</si>
  <si>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</si>
  <si>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</si>
  <si>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</si>
  <si>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</si>
  <si>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</si>
  <si>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</si>
  <si>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</si>
  <si>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</si>
  <si>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</si>
  <si>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</si>
  <si>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</si>
  <si>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</si>
  <si>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</si>
  <si>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</si>
  <si>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</si>
  <si>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</si>
  <si>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</si>
  <si>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</si>
  <si>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</si>
  <si>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</si>
  <si>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</si>
  <si>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</si>
  <si>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</si>
  <si>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</si>
  <si>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</si>
  <si>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</si>
  <si>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</si>
  <si>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</si>
  <si>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</si>
  <si>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</si>
  <si>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</si>
  <si>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</si>
  <si>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</si>
  <si>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</si>
  <si>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</si>
  <si>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</si>
  <si>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</si>
  <si>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</si>
  <si>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</si>
  <si>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</si>
  <si>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</si>
  <si>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</si>
  <si>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</si>
  <si>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</si>
  <si>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</si>
  <si>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</si>
  <si>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</si>
  <si>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</si>
  <si>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</si>
  <si>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</si>
  <si>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</si>
  <si>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</si>
  <si>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</si>
  <si>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</si>
  <si>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</si>
  <si>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</si>
  <si>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</si>
  <si>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</si>
  <si>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</si>
  <si>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</si>
  <si>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</si>
  <si>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</si>
  <si>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</si>
  <si>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</si>
  <si>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</si>
  <si>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</si>
  <si>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</si>
  <si>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</si>
  <si>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</si>
  <si>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</si>
  <si>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</si>
  <si>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</si>
  <si>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</si>
  <si>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</si>
  <si>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</si>
  <si>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</si>
  <si>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</si>
  <si>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</si>
  <si>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</si>
  <si>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</si>
  <si>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</si>
  <si>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</si>
  <si>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</si>
  <si>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</si>
  <si>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</si>
  <si>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</si>
  <si>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</si>
  <si>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</si>
  <si>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</si>
  <si>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</si>
  <si>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</si>
  <si>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</si>
  <si>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</si>
  <si>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</si>
  <si>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</si>
  <si>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</si>
  <si>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</si>
  <si>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</si>
  <si>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</si>
  <si>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</si>
  <si>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</si>
  <si>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</si>
  <si>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</si>
  <si>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</si>
  <si>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</si>
  <si>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</si>
  <si>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</si>
  <si>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</si>
  <si>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</si>
  <si>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</si>
  <si>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</si>
  <si>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</si>
  <si>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</si>
  <si>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</si>
  <si>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</si>
  <si>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</si>
  <si>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</si>
  <si>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</si>
  <si>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</si>
  <si>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</si>
  <si>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</si>
  <si>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</si>
  <si>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</si>
  <si>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</si>
  <si>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</si>
  <si>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</si>
  <si>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</si>
  <si>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</si>
  <si>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</si>
  <si>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</si>
  <si>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</si>
  <si>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</si>
  <si>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</si>
  <si>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</si>
  <si>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</si>
  <si>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</si>
  <si>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</si>
  <si>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</si>
  <si>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</si>
  <si>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</si>
  <si>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</si>
  <si>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</si>
  <si>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</si>
  <si>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</si>
  <si>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</si>
  <si>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</si>
  <si>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</si>
  <si>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</si>
  <si>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</si>
  <si>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</si>
  <si>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</si>
  <si>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</si>
  <si>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</si>
  <si>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</si>
  <si>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</si>
  <si>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</si>
  <si>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</si>
  <si>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</si>
  <si>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</si>
  <si>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</si>
  <si>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</si>
  <si>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</si>
  <si>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</si>
  <si>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</si>
  <si>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</si>
  <si>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</si>
  <si>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</si>
  <si>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</si>
  <si>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</si>
  <si>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</si>
  <si>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</si>
  <si>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</si>
  <si>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</si>
  <si>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</si>
  <si>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</si>
  <si>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</si>
  <si>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</si>
  <si>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</si>
  <si>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</si>
  <si>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</si>
  <si>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</si>
  <si>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</si>
  <si>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</si>
  <si>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</si>
  <si>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</si>
  <si>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</si>
  <si>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</si>
  <si>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</si>
  <si>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</si>
  <si>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</si>
  <si>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</si>
  <si>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</si>
  <si>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</si>
  <si>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</si>
  <si>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</si>
  <si>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</si>
  <si>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</si>
  <si>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</si>
  <si>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</si>
  <si>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</si>
  <si>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</si>
  <si>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</si>
  <si>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</si>
  <si>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</si>
  <si>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</si>
  <si>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</si>
  <si>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</si>
  <si>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</si>
  <si>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</si>
  <si>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</si>
  <si>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</si>
  <si>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</si>
  <si>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</si>
  <si>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</si>
  <si>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</si>
  <si>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</si>
  <si>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</si>
  <si>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</si>
  <si>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</si>
  <si>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</si>
  <si>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</si>
  <si>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</si>
  <si>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</si>
  <si>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</si>
  <si>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</si>
  <si>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</si>
  <si>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</si>
  <si>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</si>
  <si>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</si>
  <si>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</si>
  <si>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</si>
  <si>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</si>
  <si>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</si>
  <si>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</si>
  <si>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</si>
  <si>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</si>
  <si>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</si>
  <si>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</si>
  <si>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</si>
  <si>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</si>
  <si>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</si>
  <si>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</si>
  <si>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</si>
  <si>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</si>
  <si>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</si>
  <si>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</si>
  <si>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</si>
  <si>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</si>
  <si>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</si>
  <si>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</si>
  <si>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</si>
  <si>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</si>
  <si>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</si>
  <si>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</si>
  <si>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</si>
  <si>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</si>
  <si>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</si>
  <si>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</si>
  <si>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</si>
  <si>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</si>
  <si>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</si>
  <si>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</si>
  <si>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</si>
  <si>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</si>
  <si>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</si>
  <si>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</si>
  <si>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</si>
  <si>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</si>
  <si>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</si>
  <si>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</si>
  <si>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</si>
  <si>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</si>
  <si>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</si>
  <si>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</si>
  <si>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</si>
  <si>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</si>
  <si>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</si>
  <si>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</si>
  <si>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</si>
  <si>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</si>
  <si>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</si>
  <si>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</si>
  <si>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</si>
  <si>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</si>
  <si>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</si>
  <si>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</si>
  <si>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</si>
  <si>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</si>
  <si>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</si>
  <si>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</si>
  <si>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</si>
  <si>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</si>
  <si>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</si>
  <si>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</si>
  <si>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</si>
  <si>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</si>
  <si>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</si>
  <si>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</si>
  <si>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</si>
  <si>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</si>
  <si>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</si>
  <si>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</si>
  <si>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</si>
  <si>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</si>
  <si>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</si>
  <si>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</si>
  <si>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</si>
  <si>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</si>
  <si>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</si>
  <si>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</si>
  <si>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</si>
  <si>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</si>
  <si>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</si>
  <si>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</si>
  <si>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</si>
  <si>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</si>
  <si>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</si>
  <si>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</si>
  <si>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</si>
  <si>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</si>
  <si>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</si>
  <si>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</si>
  <si>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</si>
  <si>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</si>
  <si>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</si>
  <si>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</si>
  <si>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</si>
  <si>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</si>
  <si>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</si>
  <si>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</si>
  <si>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</si>
  <si>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</si>
  <si>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</si>
  <si>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</si>
  <si>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</si>
  <si>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</si>
  <si>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</si>
  <si>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</si>
  <si>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</si>
  <si>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</si>
  <si>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</si>
  <si>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</si>
  <si>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</si>
  <si>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</si>
  <si>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</si>
  <si>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</si>
  <si>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</si>
  <si>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</si>
  <si>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</si>
  <si>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</si>
  <si>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</si>
  <si>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</si>
  <si>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</si>
  <si>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</si>
  <si>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</si>
  <si>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</si>
  <si>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</si>
  <si>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</si>
  <si>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</si>
  <si>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</si>
  <si>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</si>
  <si>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</si>
  <si>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</si>
  <si>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</si>
  <si>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</si>
  <si>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</si>
  <si>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</si>
  <si>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</si>
  <si>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</si>
  <si>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</si>
  <si>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</si>
  <si>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</si>
  <si>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</si>
  <si>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</si>
  <si>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</si>
  <si>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</si>
  <si>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</si>
  <si>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</si>
  <si>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</si>
  <si>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</si>
  <si>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</si>
  <si>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</si>
  <si>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</si>
  <si>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</si>
  <si>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</si>
  <si>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</si>
  <si>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</si>
  <si>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</si>
  <si>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</si>
  <si>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</si>
  <si>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</si>
  <si>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</si>
  <si>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</si>
  <si>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</si>
  <si>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</si>
  <si>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</si>
  <si>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</si>
  <si>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</si>
  <si>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</si>
  <si>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</si>
  <si>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</si>
  <si>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</si>
  <si>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</si>
  <si>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</si>
  <si>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</si>
  <si>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</si>
  <si>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</si>
  <si>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</si>
  <si>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</si>
  <si>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</si>
  <si>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</si>
  <si>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</si>
  <si>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</si>
  <si>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</si>
  <si>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</si>
  <si>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</si>
  <si>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</si>
  <si>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</si>
  <si>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</si>
  <si>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</si>
  <si>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</si>
  <si>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</si>
  <si>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</si>
  <si>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</si>
  <si>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</si>
  <si>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</si>
  <si>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</si>
  <si>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</si>
  <si>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</si>
  <si>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</si>
  <si>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</si>
  <si>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</si>
  <si>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</si>
  <si>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</si>
  <si>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</si>
  <si>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</si>
  <si>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</si>
  <si>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</si>
  <si>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</si>
  <si>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</si>
  <si>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</si>
  <si>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</si>
  <si>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</si>
  <si>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</si>
  <si>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</si>
  <si>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</si>
  <si>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</si>
  <si>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</si>
  <si>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</si>
  <si>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</si>
  <si>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</si>
  <si>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</si>
  <si>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</si>
  <si>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</si>
  <si>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</si>
  <si>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</si>
  <si>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</si>
  <si>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</si>
  <si>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</si>
  <si>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</si>
  <si>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</si>
  <si>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</si>
  <si>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</si>
  <si>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</si>
  <si>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</si>
  <si>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</si>
  <si>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</si>
  <si>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</si>
  <si>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</si>
  <si>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</si>
  <si>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</si>
  <si>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</si>
  <si>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</si>
  <si>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</si>
  <si>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</si>
  <si>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</si>
  <si>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</si>
  <si>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</si>
  <si>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</si>
  <si>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</si>
  <si>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</si>
  <si>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</si>
  <si>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</si>
  <si>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</si>
  <si>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</si>
  <si>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</si>
  <si>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</si>
  <si>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</si>
  <si>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</si>
  <si>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</si>
  <si>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</si>
  <si>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</si>
  <si>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</si>
  <si>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</si>
  <si>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</si>
  <si>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</si>
  <si>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</si>
  <si>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</si>
  <si>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</si>
  <si>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</si>
  <si>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</si>
  <si>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</si>
  <si>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</si>
  <si>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</si>
  <si>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</si>
  <si>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</si>
  <si>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</si>
  <si>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</si>
  <si>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</si>
  <si>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</si>
  <si>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</si>
  <si>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</si>
  <si>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</si>
  <si>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</si>
  <si>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</si>
  <si>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</si>
  <si>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</si>
  <si>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</si>
  <si>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</si>
  <si>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</si>
  <si>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</si>
  <si>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</si>
  <si>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</si>
  <si>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</si>
  <si>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</si>
  <si>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</si>
  <si>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</si>
  <si>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</si>
  <si>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</si>
  <si>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</si>
  <si>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</si>
  <si>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</si>
  <si>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</si>
  <si>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</si>
  <si>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</si>
  <si>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</si>
  <si>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</si>
  <si>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</si>
  <si>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</si>
  <si>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</si>
  <si>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</si>
  <si>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</si>
  <si>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</si>
  <si>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</si>
  <si>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</si>
  <si>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</si>
  <si>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</si>
  <si>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</si>
  <si>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</si>
  <si>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</si>
  <si>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</si>
  <si>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</si>
  <si>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</si>
  <si>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</si>
  <si>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</si>
  <si>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</si>
  <si>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</si>
  <si>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</si>
  <si>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</si>
  <si>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</si>
  <si>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</si>
  <si>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</si>
  <si>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</si>
  <si>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</si>
  <si>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</si>
  <si>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</si>
  <si>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</si>
  <si>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</si>
  <si>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</si>
  <si>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</si>
  <si>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</si>
  <si>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</si>
  <si>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</si>
  <si>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</si>
  <si>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</si>
  <si>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</si>
  <si>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</si>
  <si>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</si>
  <si>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</si>
  <si>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</si>
  <si>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</si>
  <si>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</si>
  <si>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</si>
  <si>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</si>
  <si>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</si>
  <si>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</si>
  <si>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</si>
  <si>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</si>
  <si>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</si>
  <si>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</si>
  <si>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</si>
  <si>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</si>
  <si>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</si>
  <si>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</si>
  <si>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</si>
  <si>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</si>
  <si>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</si>
  <si>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</si>
  <si>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</si>
  <si>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</si>
  <si>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</si>
  <si>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</si>
  <si>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</si>
  <si>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</si>
  <si>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</si>
  <si>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</si>
  <si>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</si>
  <si>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</si>
  <si>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</si>
  <si>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</si>
  <si>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</si>
  <si>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</si>
  <si>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</si>
  <si>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</si>
  <si>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</si>
  <si>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</si>
  <si>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</si>
  <si>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</si>
  <si>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</si>
  <si>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</si>
  <si>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</si>
  <si>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</si>
  <si>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</si>
  <si>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</si>
  <si>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</si>
  <si>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</si>
  <si>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</si>
  <si>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</si>
  <si>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</si>
  <si>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</si>
  <si>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</si>
  <si>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</si>
  <si>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</si>
  <si>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</si>
  <si>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</si>
  <si>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</si>
  <si>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</si>
  <si>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</si>
  <si>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</si>
  <si>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</si>
  <si>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</si>
  <si>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</si>
  <si>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</si>
  <si>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</si>
  <si>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</si>
  <si>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</si>
  <si>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</si>
  <si>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</si>
  <si>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</si>
  <si>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</si>
  <si>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</si>
  <si>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</si>
  <si>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</si>
  <si>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</si>
  <si>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</si>
  <si>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</si>
  <si>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</si>
  <si>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</si>
  <si>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</si>
  <si>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</si>
  <si>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</si>
  <si>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</si>
  <si>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</si>
  <si>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</si>
  <si>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</si>
  <si>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</si>
  <si>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</si>
  <si>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</si>
  <si>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</si>
  <si>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</si>
  <si>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</si>
  <si>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</si>
  <si>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</si>
  <si>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</si>
  <si>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</si>
  <si>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</si>
  <si>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</si>
  <si>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</si>
  <si>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</si>
  <si>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</si>
  <si>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</si>
  <si>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</si>
  <si>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</si>
  <si>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</si>
  <si>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</si>
  <si>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</si>
  <si>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</si>
  <si>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</si>
  <si>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</si>
  <si>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</si>
  <si>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</si>
  <si>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</si>
  <si>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</si>
  <si>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</si>
  <si>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</si>
  <si>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</si>
  <si>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</si>
  <si>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</si>
  <si>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</si>
  <si>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</si>
  <si>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</si>
  <si>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</si>
  <si>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</si>
  <si>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</si>
  <si>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</si>
  <si>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</si>
  <si>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</si>
  <si>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</si>
  <si>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</si>
  <si>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</si>
  <si>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</si>
  <si>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</si>
  <si>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</si>
  <si>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</si>
  <si>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</si>
  <si>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</si>
  <si>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</si>
  <si>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</si>
  <si>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</si>
  <si>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</si>
  <si>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</si>
  <si>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</si>
  <si>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</si>
  <si>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</si>
  <si>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</si>
  <si>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</si>
  <si>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</si>
  <si>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</si>
  <si>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</si>
  <si>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</si>
  <si>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</si>
  <si>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</si>
  <si>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</si>
  <si>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</si>
  <si>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</si>
  <si>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</si>
  <si>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</si>
  <si>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</si>
  <si>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</si>
  <si>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</si>
  <si>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</si>
  <si>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</si>
  <si>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</si>
  <si>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</si>
  <si>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</si>
  <si>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</si>
  <si>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</si>
  <si>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</si>
  <si>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</si>
  <si>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</si>
  <si>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</si>
  <si>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</si>
  <si>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</si>
  <si>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</si>
  <si>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</si>
  <si>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</si>
  <si>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</si>
  <si>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</si>
  <si>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</si>
  <si>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</si>
  <si>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</si>
  <si>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</si>
  <si>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</si>
  <si>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</si>
  <si>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</si>
  <si>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</si>
  <si>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</si>
  <si>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</si>
  <si>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</si>
  <si>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</si>
  <si>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</si>
  <si>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</si>
  <si>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</si>
  <si>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</si>
  <si>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</si>
  <si>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</si>
  <si>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</si>
  <si>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</si>
  <si>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</si>
  <si>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</si>
  <si>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</si>
  <si>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</si>
  <si>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</si>
  <si>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</si>
  <si>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</si>
  <si>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</si>
  <si>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</si>
  <si>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</si>
  <si>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</si>
  <si>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</si>
  <si>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</si>
  <si>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</si>
  <si>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</si>
  <si>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</si>
  <si>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</si>
  <si>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</si>
  <si>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</si>
  <si>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</si>
  <si>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</si>
  <si>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</si>
  <si>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</si>
  <si>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</si>
  <si>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</si>
  <si>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</si>
  <si>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</si>
  <si>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</si>
  <si>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</si>
  <si>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</si>
  <si>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</si>
  <si>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</si>
  <si>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</si>
  <si>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</si>
  <si>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</si>
  <si>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</si>
  <si>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</si>
  <si>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</si>
  <si>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</si>
  <si>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</si>
  <si>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</si>
  <si>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</si>
  <si>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</si>
  <si>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</si>
  <si>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</si>
  <si>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</si>
  <si>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</si>
  <si>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</si>
  <si>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</si>
  <si>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</si>
  <si>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</si>
  <si>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</si>
  <si>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</si>
  <si>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</si>
  <si>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</si>
  <si>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</si>
  <si>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</si>
  <si>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</si>
  <si>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</si>
  <si>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</si>
  <si>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</si>
  <si>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</si>
  <si>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</si>
  <si>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</si>
  <si>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</si>
  <si>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</si>
  <si>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</si>
  <si>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</si>
  <si>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</si>
  <si>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</si>
  <si>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</si>
  <si>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</si>
  <si>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</si>
  <si>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</si>
  <si>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</si>
  <si>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</si>
  <si>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</si>
  <si>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</si>
  <si>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</si>
  <si>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</si>
  <si>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</si>
  <si>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</si>
  <si>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</si>
  <si>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</si>
  <si>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</si>
  <si>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</si>
  <si>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</si>
  <si>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</si>
  <si>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</si>
  <si>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</si>
  <si>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</si>
  <si>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</si>
  <si>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</si>
  <si>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</si>
  <si>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</si>
  <si>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</si>
  <si>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</si>
  <si>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</si>
  <si>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</si>
  <si>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</si>
  <si>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</si>
  <si>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</si>
  <si>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</si>
  <si>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</si>
  <si>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</si>
  <si>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</si>
  <si>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</si>
  <si>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</si>
  <si>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</si>
  <si>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</si>
  <si>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</si>
  <si>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</si>
  <si>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</si>
  <si>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</si>
  <si>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</si>
  <si>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</si>
  <si>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</si>
  <si>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</si>
  <si>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</si>
  <si>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</si>
  <si>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</si>
  <si>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</si>
  <si>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</si>
  <si>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</si>
  <si>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</si>
  <si>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</si>
  <si>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</si>
  <si>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</si>
  <si>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</si>
  <si>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</si>
  <si>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</si>
  <si>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</si>
  <si>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</si>
  <si>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</si>
  <si>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</si>
  <si>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</si>
  <si>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</si>
  <si>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</si>
  <si>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</si>
  <si>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</si>
  <si>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</si>
  <si>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</si>
  <si>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</si>
  <si>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</si>
  <si>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</si>
  <si>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</si>
  <si>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</si>
  <si>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</si>
  <si>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</si>
  <si>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</si>
  <si>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</si>
  <si>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</si>
  <si>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</si>
  <si>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</si>
  <si>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</si>
  <si>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</si>
  <si>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</si>
  <si>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</si>
  <si>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</si>
  <si>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</si>
  <si>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</si>
  <si>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</si>
  <si>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</si>
  <si>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</si>
  <si>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</si>
  <si>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</si>
  <si>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</si>
  <si>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</si>
  <si>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</si>
  <si>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</si>
  <si>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</si>
  <si>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</si>
  <si>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</si>
  <si>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</si>
  <si>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</si>
  <si>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</si>
  <si>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</si>
  <si>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</si>
  <si>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</si>
  <si>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</si>
  <si>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</si>
  <si>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</si>
  <si>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</si>
  <si>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</si>
  <si>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</si>
  <si>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</si>
  <si>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</si>
  <si>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</si>
  <si>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</si>
  <si>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</si>
  <si>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</si>
  <si>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</si>
  <si>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</si>
  <si>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</si>
  <si>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</si>
  <si>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</si>
  <si>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</si>
  <si>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</si>
  <si>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</si>
  <si>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</si>
  <si>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</si>
  <si>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</si>
  <si>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</si>
  <si>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</si>
  <si>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</si>
  <si>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</si>
  <si>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</si>
  <si>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</si>
  <si>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</si>
  <si>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</si>
  <si>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</si>
  <si>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</si>
  <si>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</si>
  <si>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</si>
  <si>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</si>
  <si>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</si>
  <si>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</si>
  <si>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</si>
  <si>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</si>
  <si>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</si>
  <si>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</si>
  <si>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</si>
  <si>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</si>
  <si>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</si>
  <si>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</si>
  <si>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</si>
  <si>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</si>
  <si>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</si>
  <si>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</si>
  <si>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</si>
  <si>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</si>
  <si>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</si>
  <si>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</si>
  <si>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</si>
  <si>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</si>
  <si>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</si>
  <si>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</si>
  <si>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</si>
  <si>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</si>
  <si>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</si>
  <si>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</si>
  <si>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</si>
  <si>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</si>
  <si>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</si>
  <si>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</si>
  <si>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</si>
  <si>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</si>
  <si>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</si>
  <si>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</si>
  <si>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</si>
  <si>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</si>
  <si>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</si>
  <si>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</si>
  <si>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</si>
  <si>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</si>
  <si>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</si>
  <si>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</si>
  <si>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</si>
  <si>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</si>
  <si>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</si>
  <si>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</si>
  <si>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</si>
  <si>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</si>
  <si>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</si>
  <si>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</si>
  <si>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</si>
  <si>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</si>
  <si>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</si>
  <si>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</si>
  <si>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</si>
  <si>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</si>
  <si>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</si>
  <si>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</si>
  <si>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</si>
  <si>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</si>
  <si>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</si>
  <si>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</si>
  <si>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</si>
  <si>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</si>
  <si>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</si>
  <si>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</si>
  <si>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</si>
  <si>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</si>
  <si>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</si>
  <si>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</si>
  <si>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</si>
  <si>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</si>
  <si>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</si>
  <si>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</si>
  <si>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</si>
  <si>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</si>
  <si>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</si>
  <si>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</si>
  <si>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</si>
  <si>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</si>
  <si>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</si>
  <si>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</si>
  <si>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</si>
  <si>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</si>
  <si>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</si>
  <si>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</si>
  <si>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</si>
  <si>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</si>
  <si>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</si>
  <si>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</si>
  <si>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</si>
  <si>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</si>
  <si>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</si>
  <si>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</si>
  <si>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</si>
  <si>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</si>
  <si>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</si>
  <si>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</si>
  <si>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</si>
  <si>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</si>
  <si>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</si>
  <si>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</si>
  <si>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</si>
  <si>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</si>
  <si>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</si>
  <si>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</si>
  <si>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</si>
  <si>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</si>
  <si>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</si>
  <si>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</si>
  <si>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</si>
  <si>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</si>
  <si>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</si>
  <si>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</si>
  <si>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</si>
  <si>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</si>
  <si>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</si>
  <si>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</si>
  <si>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</si>
  <si>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</si>
  <si>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</si>
  <si>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</si>
  <si>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</si>
  <si>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</si>
  <si>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</si>
  <si>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</si>
  <si>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</si>
  <si>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</si>
  <si>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</si>
  <si>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</si>
  <si>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</si>
  <si>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</si>
  <si>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</si>
  <si>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</si>
  <si>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</si>
  <si>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</si>
  <si>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</si>
  <si>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</si>
  <si>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</si>
  <si>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</si>
  <si>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</si>
  <si>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</si>
  <si>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</si>
  <si>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</si>
  <si>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</si>
  <si>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</si>
  <si>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</si>
  <si>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</si>
  <si>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</si>
  <si>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</si>
  <si>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</si>
  <si>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</si>
  <si>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</si>
  <si>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</si>
  <si>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</si>
  <si>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</si>
  <si>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</si>
  <si>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</si>
  <si>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</si>
  <si>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</si>
  <si>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</si>
  <si>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</si>
  <si>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</si>
  <si>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</si>
  <si>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</si>
  <si>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</si>
  <si>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</si>
  <si>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</si>
  <si>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</si>
  <si>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</si>
  <si>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</si>
  <si>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</si>
  <si>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</si>
  <si>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</si>
  <si>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</si>
  <si>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</si>
  <si>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</si>
  <si>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</si>
  <si>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</si>
  <si>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</si>
  <si>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</si>
  <si>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</si>
  <si>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</si>
  <si>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</si>
  <si>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</si>
  <si>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</si>
  <si>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</si>
  <si>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</si>
  <si>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</si>
  <si>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</si>
  <si>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</si>
  <si>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</si>
  <si>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</si>
  <si>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</si>
  <si>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</si>
  <si>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</si>
  <si>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</si>
  <si>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</si>
  <si>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</si>
  <si>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</si>
  <si>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</si>
  <si>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</si>
  <si>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</si>
  <si>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</si>
  <si>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</si>
  <si>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</si>
  <si>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</si>
  <si>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</si>
  <si>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</si>
  <si>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</si>
  <si>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</si>
  <si>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</si>
  <si>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</si>
  <si>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</si>
  <si>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</si>
  <si>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</si>
  <si>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</si>
  <si>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</si>
  <si>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</si>
  <si>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</si>
  <si>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</si>
  <si>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</si>
  <si>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</si>
  <si>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</si>
  <si>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</si>
  <si>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</si>
  <si>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</si>
  <si>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</si>
  <si>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</si>
  <si>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</si>
  <si>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</si>
  <si>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</si>
  <si>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</si>
  <si>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</si>
  <si>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</si>
  <si>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</si>
  <si>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</si>
  <si>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</si>
  <si>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</si>
  <si>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</si>
  <si>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</si>
  <si>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</si>
  <si>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</si>
  <si>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</si>
  <si>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</si>
  <si>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</si>
  <si>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</si>
  <si>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</si>
  <si>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</si>
  <si>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</si>
  <si>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</si>
  <si>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</si>
  <si>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</si>
  <si>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</si>
  <si>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</si>
  <si>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</si>
  <si>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</si>
  <si>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</si>
  <si>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</si>
  <si>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</si>
  <si>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</si>
  <si>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</si>
  <si>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</si>
  <si>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</si>
  <si>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</si>
  <si>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</si>
  <si>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</si>
  <si>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</si>
  <si>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</si>
  <si>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</si>
  <si>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</si>
  <si>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</si>
  <si>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</si>
  <si>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</si>
  <si>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</si>
  <si>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</si>
  <si>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</si>
  <si>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</si>
  <si>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</si>
  <si>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</si>
  <si>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</si>
  <si>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</si>
  <si>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</si>
  <si>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</si>
  <si>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</si>
  <si>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</si>
  <si>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</si>
  <si>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</si>
  <si>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</si>
  <si>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</si>
  <si>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</si>
  <si>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</si>
  <si>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</si>
  <si>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</si>
  <si>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</si>
  <si>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</si>
  <si>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</si>
  <si>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</si>
  <si>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</si>
  <si>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</si>
  <si>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</si>
  <si>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</si>
  <si>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</si>
  <si>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</si>
  <si>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</si>
  <si>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</si>
  <si>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</si>
  <si>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</si>
  <si>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</si>
  <si>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</si>
  <si>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</si>
  <si>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</si>
  <si>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</si>
  <si>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</si>
  <si>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</si>
  <si>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</si>
  <si>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</si>
  <si>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</si>
  <si>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</si>
  <si>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</si>
  <si>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</si>
  <si>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</si>
  <si>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</si>
  <si>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</si>
  <si>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</si>
  <si>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</si>
  <si>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</si>
  <si>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</si>
  <si>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</si>
  <si>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</si>
  <si>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</si>
  <si>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</si>
  <si>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</si>
  <si>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</si>
  <si>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</si>
  <si>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</si>
  <si>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</si>
  <si>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</si>
  <si>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</si>
  <si>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</si>
  <si>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</si>
  <si>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</si>
  <si>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</si>
  <si>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</si>
  <si>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</si>
  <si>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</si>
  <si>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</si>
  <si>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</si>
  <si>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</si>
  <si>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</si>
  <si>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</si>
  <si>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</si>
  <si>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</si>
  <si>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</si>
  <si>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</si>
  <si>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</si>
  <si>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</si>
  <si>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</si>
  <si>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</si>
  <si>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</si>
  <si>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</si>
  <si>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</si>
  <si>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</si>
  <si>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</si>
  <si>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</si>
  <si>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</si>
  <si>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</si>
  <si>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</si>
  <si>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</si>
  <si>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</si>
  <si>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</si>
  <si>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</si>
  <si>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</si>
  <si>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</si>
  <si>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</si>
  <si>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</si>
  <si>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</si>
  <si>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</si>
  <si>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</si>
  <si>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</si>
  <si>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</si>
  <si>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</si>
  <si>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</si>
  <si>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</si>
  <si>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</si>
  <si>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</si>
  <si>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</si>
  <si>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</si>
  <si>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</si>
  <si>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</si>
  <si>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</si>
  <si>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</si>
  <si>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</si>
  <si>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</si>
  <si>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</si>
  <si>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</si>
  <si>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</si>
  <si>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</si>
  <si>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</si>
  <si>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</si>
  <si>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</si>
  <si>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</si>
  <si>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</si>
  <si>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</si>
  <si>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</si>
  <si>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</si>
  <si>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</si>
  <si>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</si>
  <si>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</si>
  <si>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</si>
  <si>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</si>
  <si>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</si>
  <si>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</si>
  <si>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</si>
  <si>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</si>
  <si>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</si>
  <si>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</si>
  <si>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</si>
  <si>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</si>
  <si>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</si>
  <si>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</si>
  <si>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</si>
  <si>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</si>
  <si>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</si>
  <si>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</si>
  <si>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</si>
  <si>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</si>
  <si>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</si>
  <si>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</si>
  <si>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</si>
  <si>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</si>
  <si>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</si>
  <si>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</si>
  <si>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</si>
  <si>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</si>
  <si>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</si>
  <si>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</si>
  <si>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</si>
  <si>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</si>
  <si>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</si>
  <si>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</si>
  <si>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</si>
  <si>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</si>
  <si>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</si>
  <si>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</si>
  <si>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</si>
  <si>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</si>
  <si>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</si>
  <si>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</si>
  <si>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</si>
  <si>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</si>
  <si>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</si>
  <si>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</si>
  <si>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</si>
  <si>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</si>
  <si>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</si>
  <si>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</si>
  <si>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</si>
  <si>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</si>
  <si>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</si>
  <si>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</si>
  <si>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</si>
  <si>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</si>
  <si>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</si>
  <si>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</si>
  <si>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</si>
  <si>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</si>
  <si>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</si>
  <si>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</si>
  <si>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</si>
  <si>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</si>
  <si>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</si>
  <si>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</si>
  <si>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</si>
  <si>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</si>
  <si>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</si>
  <si>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</si>
  <si>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</si>
  <si>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</si>
  <si>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</si>
  <si>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</si>
  <si>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</si>
  <si>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</si>
  <si>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</si>
  <si>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</si>
  <si>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</si>
  <si>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</si>
  <si>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</si>
  <si>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</si>
  <si>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</si>
  <si>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</si>
  <si>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</si>
  <si>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</si>
  <si>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</si>
  <si>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</si>
  <si>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</si>
  <si>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</si>
  <si>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</si>
  <si>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</si>
  <si>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</si>
  <si>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</si>
  <si>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</si>
  <si>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</si>
  <si>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</si>
  <si>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</si>
  <si>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</si>
  <si>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</si>
  <si>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</si>
  <si>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</si>
  <si>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</si>
  <si>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</si>
  <si>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</si>
  <si>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</si>
  <si>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</si>
  <si>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</si>
  <si>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</si>
  <si>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</si>
  <si>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</si>
  <si>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</si>
  <si>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</si>
  <si>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</si>
  <si>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</si>
  <si>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</si>
  <si>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</si>
  <si>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</si>
  <si>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</si>
  <si>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</si>
  <si>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</si>
  <si>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</si>
  <si>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</si>
  <si>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</si>
  <si>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</si>
  <si>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</si>
  <si>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</si>
  <si>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</si>
  <si>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</si>
  <si>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</si>
  <si>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</si>
  <si>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</si>
  <si>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</si>
  <si>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</si>
  <si>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</si>
  <si>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</si>
  <si>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</si>
  <si>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</si>
  <si>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</si>
  <si>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</si>
  <si>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</si>
  <si>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</si>
  <si>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</si>
  <si>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</si>
  <si>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</si>
  <si>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</si>
  <si>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</si>
  <si>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</si>
  <si>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</si>
  <si>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</si>
  <si>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</si>
  <si>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</si>
  <si>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</si>
  <si>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</si>
  <si>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</si>
  <si>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</si>
  <si>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</si>
  <si>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</si>
  <si>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</si>
  <si>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</si>
  <si>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</si>
  <si>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</si>
  <si>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</si>
  <si>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</si>
  <si>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</si>
  <si>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</si>
  <si>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</si>
  <si>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</si>
  <si>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</si>
  <si>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</si>
  <si>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</si>
  <si>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</si>
  <si>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</si>
  <si>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</si>
  <si>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</si>
  <si>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</si>
  <si>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</si>
  <si>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</si>
  <si>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</si>
  <si>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</si>
  <si>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</si>
  <si>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</si>
  <si>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</si>
  <si>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</si>
  <si>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</si>
  <si>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</si>
  <si>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</si>
  <si>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</si>
  <si>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</si>
  <si>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</si>
  <si>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</si>
  <si>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</si>
  <si>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</si>
  <si>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</si>
  <si>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</si>
  <si>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</si>
  <si>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</si>
  <si>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</si>
  <si>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</si>
  <si>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</si>
  <si>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</si>
  <si>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</si>
  <si>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</si>
  <si>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</si>
  <si>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</si>
  <si>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</si>
  <si>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</si>
  <si>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</si>
  <si>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</si>
  <si>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</si>
  <si>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</si>
  <si>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</si>
  <si>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</si>
  <si>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</si>
  <si>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</si>
  <si>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</si>
  <si>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</si>
  <si>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</si>
  <si>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</si>
  <si>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</si>
  <si>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</si>
  <si>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</si>
  <si>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</si>
  <si>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</si>
  <si>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</si>
  <si>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</si>
  <si>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</si>
  <si>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</si>
  <si>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</si>
  <si>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</si>
  <si>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</si>
  <si>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</si>
  <si>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</si>
  <si>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</si>
  <si>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</si>
  <si>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</si>
  <si>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</si>
  <si>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</si>
  <si>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</si>
  <si>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</si>
  <si>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</si>
  <si>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</si>
  <si>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</si>
  <si>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</si>
  <si>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</si>
  <si>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</si>
  <si>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</si>
  <si>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</si>
  <si>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</si>
  <si>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</si>
  <si>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</si>
  <si>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</si>
  <si>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</si>
  <si>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</si>
  <si>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</si>
  <si>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</si>
  <si>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</si>
  <si>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</si>
  <si>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</si>
  <si>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</si>
  <si>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</si>
  <si>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</si>
  <si>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</si>
  <si>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</si>
  <si>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</si>
  <si>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</si>
  <si>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</si>
  <si>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</si>
  <si>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</si>
  <si>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</si>
  <si>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</si>
  <si>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</si>
  <si>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</si>
  <si>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</si>
  <si>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</si>
  <si>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</si>
  <si>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</si>
  <si>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</si>
  <si>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</si>
  <si>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</si>
  <si>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</si>
  <si>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</si>
  <si>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</si>
  <si>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</si>
  <si>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</si>
  <si>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</si>
  <si>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</si>
  <si>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</si>
  <si>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</si>
  <si>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</si>
  <si>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</si>
  <si>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</si>
  <si>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</si>
  <si>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</si>
  <si>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</si>
  <si>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</si>
  <si>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</si>
  <si>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</si>
  <si>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</si>
  <si>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</si>
  <si>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</si>
  <si>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</si>
  <si>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</si>
  <si>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</si>
  <si>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</si>
  <si>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</si>
  <si>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</si>
  <si>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</si>
  <si>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</si>
  <si>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</si>
  <si>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</si>
  <si>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</si>
  <si>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</si>
  <si>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</si>
  <si>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</si>
  <si>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</si>
  <si>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</si>
  <si>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</si>
  <si>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</si>
  <si>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</si>
  <si>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</si>
  <si>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</si>
  <si>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</si>
  <si>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</si>
  <si>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</si>
  <si>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</si>
  <si>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</si>
  <si>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</si>
  <si>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</si>
  <si>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</si>
  <si>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</si>
  <si>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</si>
  <si>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</si>
  <si>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</si>
  <si>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</si>
  <si>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</si>
  <si>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</si>
  <si>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</si>
  <si>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</si>
  <si>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</si>
  <si>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</si>
  <si>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</si>
  <si>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</si>
  <si>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</si>
  <si>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</si>
  <si>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</si>
  <si>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</si>
  <si>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</si>
  <si>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</si>
  <si>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</si>
  <si>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</si>
  <si>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</si>
  <si>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</si>
  <si>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</si>
  <si>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</si>
  <si>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</si>
  <si>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</si>
  <si>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</si>
  <si>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</si>
  <si>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</si>
  <si>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</si>
  <si>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</si>
  <si>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</si>
  <si>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</si>
  <si>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</si>
  <si>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</si>
  <si>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</si>
  <si>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</si>
  <si>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</si>
  <si>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</si>
  <si>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</si>
  <si>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</si>
  <si>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</si>
  <si>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</si>
  <si>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</si>
  <si>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</si>
  <si>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</si>
  <si>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</si>
  <si>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</si>
  <si>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</si>
  <si>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</si>
  <si>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</si>
  <si>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</si>
  <si>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</si>
  <si>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</si>
  <si>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</si>
  <si>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</si>
  <si>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</si>
  <si>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</si>
  <si>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</si>
  <si>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</si>
  <si>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</si>
  <si>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</si>
  <si>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</si>
  <si>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</si>
  <si>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</si>
  <si>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</si>
  <si>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</si>
  <si>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</si>
  <si>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</si>
  <si>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</si>
  <si>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</si>
  <si>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</si>
  <si>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</si>
  <si>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</si>
  <si>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</si>
  <si>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</si>
  <si>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</si>
  <si>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</si>
  <si>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</si>
  <si>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</si>
  <si>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</si>
  <si>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</si>
  <si>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</si>
  <si>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</si>
  <si>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</si>
  <si>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</si>
  <si>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</si>
  <si>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</si>
  <si>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</si>
  <si>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</si>
  <si>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</si>
  <si>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</si>
  <si>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</si>
  <si>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</si>
  <si>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</si>
  <si>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</si>
  <si>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</si>
  <si>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</si>
  <si>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</si>
  <si>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</si>
  <si>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</si>
  <si>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</si>
  <si>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</si>
  <si>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</si>
  <si>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</si>
  <si>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</si>
  <si>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</si>
  <si>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</si>
  <si>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</si>
  <si>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</si>
  <si>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</si>
  <si>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</si>
  <si>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</si>
  <si>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</si>
  <si>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</si>
  <si>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</si>
  <si>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</si>
  <si>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</si>
  <si>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</si>
  <si>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</si>
  <si>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</si>
  <si>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</si>
  <si>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</si>
  <si>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</si>
  <si>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</si>
  <si>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</si>
  <si>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</si>
  <si>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</si>
  <si>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</si>
  <si>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</si>
  <si>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</si>
  <si>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</si>
  <si>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</si>
  <si>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</si>
  <si>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</si>
  <si>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</si>
  <si>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</si>
  <si>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</si>
  <si>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</si>
  <si>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</si>
  <si>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</si>
  <si>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</si>
  <si>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</si>
  <si>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</si>
  <si>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</si>
  <si>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</si>
  <si>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</si>
  <si>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</si>
  <si>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</si>
  <si>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</si>
  <si>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</si>
  <si>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</si>
  <si>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</si>
  <si>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</si>
  <si>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</si>
  <si>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</si>
  <si>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</si>
  <si>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</si>
  <si>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</si>
  <si>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</si>
  <si>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</si>
  <si>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</si>
  <si>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</si>
  <si>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</si>
  <si>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</si>
  <si>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</si>
  <si>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</si>
  <si>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</si>
  <si>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</si>
  <si>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</si>
  <si>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</si>
  <si>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</si>
  <si>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</si>
  <si>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</si>
  <si>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</si>
  <si>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</si>
  <si>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</si>
  <si>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</si>
  <si>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</si>
  <si>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</si>
  <si>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</si>
  <si>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</si>
  <si>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</si>
  <si>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</si>
  <si>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</si>
  <si>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</si>
  <si>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</si>
  <si>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</si>
  <si>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</si>
  <si>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</si>
  <si>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</si>
  <si>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</si>
  <si>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</si>
  <si>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</si>
  <si>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</si>
  <si>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</si>
  <si>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</si>
  <si>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</si>
  <si>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</si>
  <si>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</si>
  <si>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</si>
  <si>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</si>
  <si>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</si>
  <si>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</si>
  <si>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</si>
  <si>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</si>
  <si>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</si>
  <si>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</si>
  <si>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</si>
  <si>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</si>
  <si>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</si>
  <si>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</si>
  <si>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</si>
  <si>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</si>
  <si>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</si>
  <si>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</si>
  <si>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</si>
  <si>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</si>
  <si>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</si>
  <si>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</si>
  <si>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</si>
  <si>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</si>
  <si>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</si>
  <si>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</si>
  <si>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</si>
  <si>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</si>
  <si>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</si>
  <si>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</si>
  <si>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</si>
  <si>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</si>
  <si>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</si>
  <si>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</si>
  <si>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</si>
  <si>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</si>
  <si>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</si>
  <si>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</si>
  <si>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</si>
  <si>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</si>
  <si>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</si>
  <si>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</si>
  <si>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</si>
  <si>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</si>
  <si>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</si>
  <si>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</si>
  <si>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</si>
  <si>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</si>
  <si>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</si>
  <si>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</si>
  <si>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</si>
  <si>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</si>
  <si>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</si>
  <si>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</si>
  <si>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</si>
  <si>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</si>
  <si>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</si>
  <si>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</si>
  <si>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</si>
  <si>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</si>
  <si>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</si>
  <si>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</si>
  <si>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</si>
  <si>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</si>
  <si>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</si>
  <si>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</si>
  <si>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</si>
  <si>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</si>
  <si>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</si>
  <si>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</si>
  <si>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</si>
  <si>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</si>
  <si>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</si>
  <si>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</si>
  <si>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</si>
  <si>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</si>
  <si>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</si>
  <si>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</si>
  <si>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</si>
  <si>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</si>
  <si>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</si>
  <si>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</si>
  <si>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</si>
  <si>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</si>
  <si>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</si>
  <si>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</si>
  <si>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</si>
  <si>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</si>
  <si>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</si>
  <si>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</si>
  <si>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</si>
  <si>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</si>
  <si>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</si>
  <si>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</si>
  <si>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</si>
  <si>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</si>
  <si>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</si>
  <si>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</si>
  <si>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</si>
  <si>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</si>
  <si>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</si>
  <si>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</si>
  <si>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</si>
  <si>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</si>
  <si>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</si>
  <si>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</si>
  <si>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</si>
  <si>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</si>
  <si>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</si>
  <si>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</si>
  <si>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</si>
  <si>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</si>
  <si>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</si>
  <si>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</si>
  <si>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</si>
  <si>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</si>
  <si>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</si>
  <si>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</si>
  <si>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</si>
  <si>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</si>
  <si>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</si>
  <si>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</si>
  <si>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</si>
  <si>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</si>
  <si>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</si>
  <si>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</si>
  <si>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</si>
  <si>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</si>
  <si>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</si>
  <si>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</si>
  <si>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</si>
  <si>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</si>
  <si>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</si>
  <si>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</si>
  <si>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</si>
  <si>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</si>
  <si>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</si>
  <si>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</si>
  <si>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</si>
  <si>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</si>
  <si>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</si>
  <si>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</si>
  <si>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</si>
  <si>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</si>
  <si>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</si>
  <si>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</si>
  <si>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</si>
  <si>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</si>
  <si>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</si>
  <si>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</si>
  <si>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</si>
  <si>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</si>
  <si>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</si>
  <si>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</si>
  <si>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</si>
  <si>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</si>
  <si>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</si>
  <si>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</si>
  <si>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</si>
  <si>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</si>
  <si>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</si>
  <si>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</si>
  <si>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</si>
  <si>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</si>
  <si>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</si>
  <si>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</si>
  <si>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</si>
  <si>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</si>
  <si>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</si>
  <si>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</si>
  <si>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</si>
  <si>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</si>
  <si>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</si>
  <si>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</si>
  <si>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</si>
  <si>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</si>
  <si>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</si>
  <si>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</si>
  <si>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</si>
  <si>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</si>
  <si>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</si>
  <si>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</si>
  <si>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</si>
  <si>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</si>
  <si>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</si>
  <si>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</si>
  <si>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</si>
  <si>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</si>
  <si>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</si>
  <si>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</si>
  <si>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</si>
  <si>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</si>
  <si>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</si>
  <si>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</si>
  <si>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</si>
  <si>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</si>
  <si>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</si>
  <si>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</si>
  <si>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</si>
  <si>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</si>
  <si>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</si>
  <si>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</si>
  <si>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</si>
  <si>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</si>
  <si>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</si>
  <si>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</si>
  <si>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</si>
  <si>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</si>
  <si>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</si>
  <si>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</si>
  <si>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</si>
  <si>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</si>
  <si>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</si>
  <si>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</si>
  <si>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</si>
  <si>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</si>
  <si>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</si>
  <si>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</si>
  <si>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</si>
  <si>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</si>
  <si>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</si>
  <si>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</si>
  <si>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</si>
  <si>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</si>
  <si>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</si>
  <si>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</si>
  <si>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</si>
  <si>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</si>
  <si>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</si>
  <si>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</si>
  <si>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</si>
  <si>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</si>
  <si>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</si>
  <si>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</si>
  <si>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</si>
  <si>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</si>
  <si>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</si>
  <si>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</si>
  <si>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</si>
  <si>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</si>
  <si>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</si>
  <si>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</si>
  <si>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</si>
  <si>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</si>
  <si>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</si>
  <si>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</si>
  <si>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</si>
  <si>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</si>
  <si>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</si>
  <si>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</si>
  <si>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</si>
  <si>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</si>
  <si>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</si>
  <si>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</si>
  <si>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</si>
  <si>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</si>
  <si>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</si>
  <si>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</si>
  <si>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</si>
  <si>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</si>
  <si>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</si>
  <si>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</si>
  <si>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</si>
  <si>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</si>
  <si>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</si>
  <si>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</si>
  <si>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</si>
  <si>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</si>
  <si>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</si>
  <si>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</si>
  <si>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</si>
  <si>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</si>
  <si>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</si>
  <si>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</si>
  <si>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</si>
  <si>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</si>
  <si>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</si>
  <si>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</si>
  <si>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</si>
  <si>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</si>
  <si>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</si>
  <si>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</si>
  <si>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</si>
  <si>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</si>
  <si>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</si>
  <si>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</si>
  <si>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</si>
  <si>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</si>
  <si>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</si>
  <si>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</si>
  <si>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</si>
  <si>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</si>
  <si>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</si>
  <si>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</si>
  <si>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</si>
  <si>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</si>
  <si>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</si>
  <si>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</si>
  <si>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</si>
  <si>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</si>
  <si>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</si>
  <si>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</si>
  <si>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</si>
  <si>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</si>
  <si>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</si>
  <si>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</si>
  <si>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</si>
  <si>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</si>
  <si>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</si>
  <si>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</si>
  <si>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</si>
  <si>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</si>
  <si>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</si>
  <si>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</si>
  <si>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</si>
  <si>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</si>
  <si>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</si>
  <si>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</si>
  <si>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</si>
  <si>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</si>
  <si>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</si>
  <si>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</si>
  <si>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</si>
  <si>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</si>
  <si>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</si>
  <si>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</si>
  <si>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</si>
  <si>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</si>
  <si>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</si>
  <si>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</si>
  <si>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</si>
  <si>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</si>
  <si>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</si>
  <si>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</si>
  <si>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</si>
  <si>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</si>
  <si>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</si>
  <si>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</si>
  <si>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</si>
  <si>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</si>
  <si>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</si>
  <si>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</si>
  <si>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</si>
  <si>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</si>
  <si>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</si>
  <si>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</si>
  <si>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</si>
  <si>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</si>
  <si>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</si>
  <si>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</si>
  <si>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</si>
  <si>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</si>
  <si>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</si>
  <si>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</si>
  <si>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</si>
  <si>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</si>
  <si>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</si>
  <si>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</si>
  <si>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</si>
  <si>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</si>
  <si>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</si>
  <si>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</si>
  <si>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</si>
  <si>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</si>
  <si>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</si>
  <si>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</si>
  <si>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</si>
  <si>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</si>
  <si>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</si>
  <si>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</si>
  <si>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</si>
  <si>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</si>
  <si>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</si>
  <si>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</si>
  <si>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</si>
  <si>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</si>
  <si>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</si>
  <si>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</si>
  <si>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</si>
  <si>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</si>
  <si>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</si>
  <si>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</si>
  <si>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</si>
  <si>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</si>
  <si>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</si>
  <si>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</si>
  <si>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</si>
  <si>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</si>
  <si>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</si>
  <si>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</si>
  <si>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</si>
  <si>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</si>
  <si>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</si>
  <si>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</si>
  <si>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</si>
  <si>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</si>
  <si>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</si>
  <si>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</si>
  <si>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</si>
  <si>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</si>
  <si>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</si>
  <si>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</si>
  <si>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</si>
  <si>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</si>
  <si>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</si>
  <si>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</si>
  <si>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</si>
  <si>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</si>
  <si>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</si>
  <si>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</si>
  <si>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</si>
  <si>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</si>
  <si>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</si>
  <si>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</si>
  <si>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</si>
  <si>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</si>
  <si>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</si>
  <si>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</si>
  <si>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</si>
  <si>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</si>
  <si>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</si>
  <si>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</si>
  <si>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</si>
  <si>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</si>
  <si>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</si>
  <si>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</si>
  <si>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</si>
  <si>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</si>
  <si>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</si>
  <si>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</si>
  <si>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</si>
  <si>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</si>
  <si>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</si>
  <si>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</si>
  <si>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</si>
  <si>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</si>
  <si>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</si>
  <si>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</si>
  <si>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</si>
  <si>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</si>
  <si>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</si>
  <si>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</si>
  <si>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</si>
  <si>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</si>
  <si>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</si>
  <si>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</si>
  <si>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</si>
  <si>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</si>
  <si>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</si>
  <si>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</si>
  <si>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</si>
  <si>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</si>
  <si>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</si>
  <si>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</si>
  <si>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</si>
  <si>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</si>
  <si>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</si>
  <si>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</si>
  <si>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</si>
  <si>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</si>
  <si>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</si>
  <si>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</si>
  <si>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</si>
  <si>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</si>
  <si>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</si>
  <si>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</si>
  <si>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</si>
  <si>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</si>
  <si>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</si>
  <si>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</si>
  <si>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</si>
  <si>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</si>
  <si>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</si>
  <si>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</si>
  <si>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</si>
  <si>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</si>
  <si>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</si>
  <si>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</si>
  <si>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</si>
  <si>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</si>
  <si>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</si>
  <si>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</si>
  <si>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</si>
  <si>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</si>
  <si>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</si>
  <si>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</si>
  <si>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</si>
  <si>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</si>
  <si>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</si>
  <si>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</si>
  <si>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</si>
  <si>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</si>
  <si>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</si>
  <si>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</si>
  <si>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</si>
  <si>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</si>
  <si>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</si>
  <si>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</si>
  <si>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</si>
  <si>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</si>
  <si>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</si>
  <si>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</si>
  <si>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</si>
  <si>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</si>
  <si>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</si>
  <si>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</si>
  <si>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</si>
  <si>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</si>
  <si>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</si>
  <si>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</si>
  <si>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</si>
  <si>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</si>
  <si>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</si>
  <si>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</si>
  <si>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</si>
  <si>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</si>
  <si>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</si>
  <si>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</si>
  <si>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</si>
  <si>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</si>
  <si>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</si>
  <si>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</si>
  <si>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</si>
  <si>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</si>
  <si>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</si>
  <si>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</si>
  <si>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</si>
  <si>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</si>
  <si>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</si>
  <si>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</si>
  <si>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</si>
  <si>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</si>
  <si>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</si>
  <si>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</si>
  <si>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</si>
  <si>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</si>
  <si>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</si>
  <si>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</si>
  <si>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</si>
  <si>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</si>
  <si>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</si>
  <si>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</si>
  <si>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</si>
  <si>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</si>
  <si>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</si>
  <si>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</si>
  <si>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</si>
  <si>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</si>
  <si>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</si>
  <si>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</si>
  <si>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</si>
  <si>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</si>
  <si>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</si>
  <si>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</si>
  <si>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</si>
  <si>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</si>
  <si>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</si>
  <si>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</si>
  <si>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</si>
  <si>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</si>
  <si>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</si>
  <si>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</si>
  <si>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</si>
  <si>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</si>
  <si>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</si>
  <si>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</si>
  <si>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</si>
  <si>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</si>
  <si>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</si>
  <si>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</si>
  <si>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</si>
  <si>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</si>
  <si>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</si>
  <si>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</si>
  <si>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</si>
  <si>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</si>
  <si>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</si>
  <si>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</si>
  <si>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</si>
  <si>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</si>
  <si>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</si>
  <si>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</si>
  <si>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</si>
  <si>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</si>
  <si>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</si>
  <si>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</si>
  <si>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</si>
  <si>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</si>
  <si>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</si>
  <si>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</si>
  <si>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</si>
  <si>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</si>
  <si>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</si>
  <si>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</si>
  <si>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</si>
  <si>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</si>
  <si>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</si>
  <si>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</si>
  <si>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</si>
  <si>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</si>
  <si>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</si>
  <si>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</si>
  <si>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</si>
  <si>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</si>
  <si>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</si>
  <si>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</si>
  <si>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</si>
  <si>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</si>
  <si>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</si>
  <si>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</si>
  <si>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</si>
  <si>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</si>
  <si>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</si>
  <si>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</si>
  <si>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</si>
  <si>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</si>
  <si>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</si>
  <si>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</si>
  <si>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</si>
  <si>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</si>
  <si>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</si>
  <si>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</si>
  <si>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</si>
  <si>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</si>
  <si>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</si>
  <si>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</si>
  <si>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</si>
  <si>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</si>
  <si>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</si>
  <si>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</si>
  <si>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</si>
  <si>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</si>
  <si>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</si>
  <si>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</si>
  <si>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</si>
  <si>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</si>
  <si>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</si>
  <si>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</si>
  <si>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</si>
  <si>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</si>
  <si>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</si>
  <si>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</si>
  <si>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</si>
  <si>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</si>
  <si>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</si>
  <si>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</si>
  <si>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</si>
  <si>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</si>
  <si>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</si>
  <si>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</si>
  <si>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</si>
  <si>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</si>
  <si>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</si>
  <si>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</si>
  <si>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</si>
  <si>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</si>
  <si>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</si>
  <si>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</si>
  <si>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</si>
  <si>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</si>
  <si>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</si>
  <si>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</si>
  <si>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</si>
  <si>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</si>
  <si>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</si>
  <si>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</si>
  <si>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</si>
  <si>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</si>
  <si>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</si>
  <si>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</si>
  <si>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</si>
  <si>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</si>
  <si>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</si>
  <si>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</si>
  <si>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</si>
  <si>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</si>
  <si>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</si>
  <si>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</si>
  <si>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</si>
  <si>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</si>
  <si>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</si>
  <si>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</si>
  <si>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</si>
  <si>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</si>
  <si>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</si>
  <si>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</si>
  <si>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</si>
  <si>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</si>
  <si>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</si>
  <si>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</si>
  <si>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</si>
  <si>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</si>
  <si>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</si>
  <si>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</si>
  <si>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</si>
  <si>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</si>
  <si>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</si>
  <si>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</si>
  <si>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</si>
  <si>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</si>
  <si>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</si>
  <si>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</si>
  <si>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</si>
  <si>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</si>
  <si>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</si>
  <si>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</si>
  <si>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</si>
  <si>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</si>
  <si>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</si>
  <si>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</si>
  <si>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</si>
  <si>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</si>
  <si>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</si>
  <si>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</si>
  <si>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</si>
  <si>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</si>
  <si>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</si>
  <si>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</si>
  <si>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</si>
  <si>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</si>
  <si>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</si>
  <si>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</si>
  <si>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</si>
  <si>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</si>
  <si>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</si>
  <si>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</si>
  <si>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</si>
  <si>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</si>
  <si>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</si>
  <si>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</si>
  <si>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</si>
  <si>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</si>
  <si>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</si>
  <si>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</si>
  <si>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</si>
  <si>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</si>
  <si>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</si>
  <si>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</si>
  <si>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</si>
  <si>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</si>
  <si>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</si>
  <si>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</si>
  <si>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</si>
  <si>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</si>
  <si>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</si>
  <si>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</si>
  <si>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</si>
  <si>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</si>
  <si>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</si>
  <si>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</si>
  <si>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</si>
  <si>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</si>
  <si>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</si>
  <si>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</si>
  <si>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</si>
  <si>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</si>
  <si>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</si>
  <si>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</si>
  <si>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</si>
  <si>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</si>
  <si>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</si>
  <si>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</si>
  <si>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</si>
  <si>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</si>
  <si>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</si>
  <si>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</si>
  <si>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</si>
  <si>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</si>
  <si>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</si>
  <si>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</si>
  <si>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</si>
  <si>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</si>
  <si>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</si>
  <si>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</si>
  <si>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</si>
  <si>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</si>
  <si>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</si>
  <si>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</si>
  <si>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</si>
  <si>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</si>
  <si>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</si>
  <si>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</si>
  <si>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</si>
  <si>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</si>
  <si>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</si>
  <si>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</si>
  <si>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</si>
  <si>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</si>
  <si>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</si>
  <si>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</si>
  <si>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</si>
  <si>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</si>
  <si>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</si>
  <si>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</si>
  <si>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</si>
  <si>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</si>
  <si>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</si>
  <si>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</si>
  <si>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</si>
  <si>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</si>
  <si>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</si>
  <si>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</si>
  <si>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</si>
  <si>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</si>
  <si>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</si>
  <si>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</si>
  <si>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</si>
  <si>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</si>
  <si>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</si>
  <si>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</si>
  <si>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</si>
  <si>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</si>
  <si>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</si>
  <si>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</si>
  <si>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</si>
  <si>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</si>
  <si>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</si>
  <si>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</si>
  <si>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</si>
  <si>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</si>
  <si>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</si>
  <si>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</si>
  <si>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</si>
  <si>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</si>
  <si>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</si>
  <si>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</si>
  <si>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</si>
  <si>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</si>
  <si>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</si>
  <si>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</si>
  <si>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</si>
  <si>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</si>
  <si>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</si>
  <si>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</si>
  <si>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</si>
  <si>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</si>
  <si>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</si>
  <si>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</si>
  <si>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</si>
  <si>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</si>
  <si>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</si>
  <si>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</si>
  <si>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</si>
  <si>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</si>
  <si>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</si>
  <si>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</si>
  <si>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</si>
  <si>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</si>
  <si>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</si>
  <si>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</si>
  <si>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</si>
  <si>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</si>
  <si>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</si>
  <si>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</si>
  <si>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</si>
  <si>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</si>
  <si>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</si>
  <si>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</si>
  <si>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</si>
  <si>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</si>
  <si>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</si>
  <si>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</si>
  <si>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</si>
  <si>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</si>
  <si>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</si>
  <si>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</si>
  <si>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</si>
  <si>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</si>
  <si>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</si>
  <si>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</si>
  <si>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</si>
  <si>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</si>
  <si>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</si>
  <si>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</si>
  <si>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</si>
  <si>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</si>
  <si>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</si>
  <si>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</si>
  <si>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</si>
  <si>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</si>
  <si>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</si>
  <si>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</si>
  <si>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</si>
  <si>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</si>
  <si>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</si>
  <si>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</si>
  <si>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</si>
  <si>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</si>
  <si>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</si>
  <si>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</si>
  <si>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</si>
  <si>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</si>
  <si>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</si>
  <si>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</si>
  <si>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</si>
  <si>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</si>
  <si>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</si>
  <si>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</si>
  <si>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</si>
  <si>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</si>
  <si>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</si>
  <si>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</si>
  <si>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</si>
  <si>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</si>
  <si>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</si>
  <si>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</si>
  <si>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</si>
  <si>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</si>
  <si>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</si>
  <si>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</si>
  <si>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</si>
  <si>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</si>
  <si>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</si>
  <si>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</si>
  <si>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</si>
  <si>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</si>
  <si>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</si>
  <si>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</si>
  <si>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</si>
  <si>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</si>
  <si>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</si>
  <si>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</si>
  <si>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</si>
  <si>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</si>
  <si>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</si>
  <si>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</si>
  <si>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</si>
  <si>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</si>
  <si>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</si>
  <si>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</si>
  <si>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</si>
  <si>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</si>
  <si>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</si>
  <si>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</si>
  <si>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</si>
  <si>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</si>
  <si>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</si>
  <si>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</si>
  <si>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</si>
  <si>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</si>
  <si>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</si>
  <si>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</si>
  <si>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</si>
  <si>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</si>
  <si>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</si>
  <si>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</si>
  <si>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</si>
  <si>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</si>
  <si>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</si>
  <si>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</si>
  <si>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</si>
  <si>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</si>
  <si>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</si>
  <si>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</si>
  <si>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</si>
  <si>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</si>
  <si>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</si>
  <si>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</si>
  <si>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</si>
  <si>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</si>
  <si>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</si>
  <si>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</si>
  <si>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</si>
  <si>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</si>
  <si>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</si>
  <si>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</si>
  <si>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</si>
  <si>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</si>
  <si>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</si>
  <si>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</si>
  <si>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</si>
  <si>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</si>
  <si>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</si>
  <si>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</si>
  <si>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</si>
  <si>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</si>
  <si>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</si>
  <si>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</si>
  <si>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</si>
  <si>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</si>
  <si>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</si>
  <si>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</si>
  <si>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</si>
  <si>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</si>
  <si>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</si>
  <si>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</si>
  <si>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</si>
  <si>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</si>
  <si>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</si>
  <si>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</si>
  <si>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</si>
  <si>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</si>
  <si>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</si>
  <si>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</si>
  <si>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</si>
  <si>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</si>
  <si>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</si>
  <si>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</si>
  <si>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</si>
  <si>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</si>
  <si>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</si>
  <si>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</si>
  <si>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</si>
  <si>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</si>
  <si>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</si>
  <si>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</si>
  <si>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</si>
  <si>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</si>
  <si>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</si>
  <si>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</si>
  <si>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</si>
  <si>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</si>
  <si>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</si>
  <si>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</si>
  <si>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</si>
  <si>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</si>
  <si>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</si>
  <si>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</si>
  <si>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</si>
  <si>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</si>
  <si>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</si>
  <si>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</si>
  <si>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</si>
  <si>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</si>
  <si>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</si>
  <si>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</si>
  <si>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</si>
  <si>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</si>
  <si>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</si>
  <si>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</si>
  <si>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</si>
  <si>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</si>
  <si>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</si>
  <si>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</si>
  <si>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</si>
  <si>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</si>
  <si>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</si>
  <si>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</si>
  <si>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</si>
  <si>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</si>
  <si>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</si>
  <si>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</si>
  <si>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</si>
  <si>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</si>
  <si>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</si>
  <si>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</si>
  <si>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</si>
  <si>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</si>
  <si>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</si>
  <si>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</si>
  <si>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</si>
  <si>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</si>
  <si>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</si>
  <si>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</si>
  <si>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</si>
  <si>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</si>
  <si>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</si>
  <si>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</si>
  <si>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</si>
  <si>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</si>
  <si>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</si>
  <si>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</si>
  <si>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</si>
  <si>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</si>
  <si>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</si>
  <si>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</si>
  <si>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</si>
  <si>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</si>
  <si>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</si>
  <si>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</si>
  <si>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</si>
  <si>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</si>
  <si>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</si>
  <si>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</si>
  <si>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</si>
  <si>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</si>
  <si>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</si>
  <si>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</si>
  <si>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</si>
  <si>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</si>
  <si>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</si>
  <si>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</si>
  <si>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</si>
  <si>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</si>
  <si>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</si>
  <si>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</si>
  <si>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</si>
  <si>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</si>
  <si>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</si>
  <si>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</si>
  <si>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</si>
  <si>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</si>
  <si>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</si>
  <si>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</si>
  <si>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</si>
  <si>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</si>
  <si>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</si>
  <si>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</si>
  <si>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</si>
  <si>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</si>
  <si>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</si>
  <si>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</si>
  <si>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</si>
  <si>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</si>
  <si>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</si>
  <si>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</si>
  <si>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</si>
  <si>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</si>
  <si>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</si>
  <si>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</si>
  <si>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</si>
  <si>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</si>
  <si>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</si>
  <si>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</si>
  <si>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</si>
  <si>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</si>
  <si>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</si>
  <si>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</si>
  <si>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</si>
  <si>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</si>
  <si>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</si>
  <si>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</si>
  <si>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</si>
  <si>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</si>
  <si>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</si>
  <si>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</si>
  <si>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</si>
  <si>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</si>
  <si>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</si>
  <si>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</si>
  <si>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</si>
  <si>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</si>
  <si>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</si>
  <si>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</si>
  <si>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</si>
  <si>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</si>
  <si>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</si>
  <si>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</si>
  <si>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</si>
  <si>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</si>
  <si>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</si>
  <si>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</si>
  <si>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</si>
  <si>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</si>
  <si>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</si>
  <si>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</si>
  <si>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</si>
  <si>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</si>
  <si>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</si>
  <si>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</si>
  <si>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</si>
  <si>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</si>
  <si>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</si>
  <si>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</si>
  <si>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</si>
  <si>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</si>
  <si>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</si>
  <si>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</si>
  <si>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</si>
  <si>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</si>
  <si>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</si>
  <si>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</si>
  <si>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</si>
  <si>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</si>
  <si>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</si>
  <si>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</si>
  <si>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</si>
  <si>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</si>
  <si>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</si>
  <si>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</si>
  <si>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</si>
  <si>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</si>
  <si>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</si>
  <si>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</si>
  <si>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</si>
  <si>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</si>
  <si>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</si>
  <si>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</si>
  <si>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</si>
  <si>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</si>
  <si>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</si>
  <si>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</si>
  <si>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</si>
  <si>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</si>
  <si>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</si>
  <si>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</si>
  <si>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</si>
  <si>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</si>
  <si>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</si>
  <si>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</si>
  <si>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</si>
  <si>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</si>
  <si>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</si>
  <si>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</si>
  <si>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</si>
  <si>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</si>
  <si>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</si>
  <si>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</si>
  <si>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</si>
  <si>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</si>
  <si>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</si>
  <si>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</si>
  <si>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</si>
  <si>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</si>
  <si>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</si>
  <si>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</si>
  <si>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</si>
  <si>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</si>
  <si>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</si>
  <si>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</si>
  <si>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</si>
  <si>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</si>
  <si>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</si>
  <si>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</si>
  <si>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</si>
  <si>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</si>
  <si>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</si>
  <si>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</si>
  <si>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</si>
  <si>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</si>
  <si>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</si>
  <si>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</si>
  <si>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</si>
  <si>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</si>
  <si>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</si>
  <si>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</si>
  <si>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</si>
  <si>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</si>
  <si>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</si>
  <si>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</si>
  <si>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</si>
  <si>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</si>
  <si>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</si>
  <si>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</si>
  <si>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</si>
  <si>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</si>
  <si>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</si>
  <si>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</si>
  <si>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</si>
  <si>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</si>
  <si>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</si>
  <si>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</si>
  <si>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</si>
  <si>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</si>
  <si>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</si>
  <si>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</si>
  <si>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</si>
  <si>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</si>
  <si>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</si>
  <si>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</si>
  <si>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</si>
  <si>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</si>
  <si>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</si>
  <si>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</si>
  <si>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</si>
  <si>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</si>
  <si>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</si>
  <si>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</si>
  <si>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</si>
  <si>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</si>
  <si>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</si>
  <si>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</si>
  <si>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</si>
  <si>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</si>
  <si>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</si>
  <si>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</si>
  <si>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</si>
  <si>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</si>
  <si>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</si>
  <si>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</si>
  <si>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</si>
  <si>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</si>
  <si>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</si>
  <si>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</si>
  <si>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</si>
  <si>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</si>
  <si>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</si>
  <si>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</si>
  <si>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</si>
  <si>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</si>
  <si>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</si>
  <si>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</si>
  <si>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</si>
  <si>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</si>
  <si>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</si>
  <si>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</si>
  <si>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</si>
  <si>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</si>
  <si>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</si>
  <si>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</si>
  <si>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</si>
  <si>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</si>
  <si>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</si>
  <si>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</si>
  <si>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</si>
  <si>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</si>
  <si>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</si>
  <si>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</si>
  <si>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</si>
  <si>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</si>
  <si>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</si>
  <si>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</si>
  <si>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</si>
  <si>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</si>
  <si>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</si>
  <si>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</si>
  <si>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</si>
  <si>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</si>
  <si>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</si>
  <si>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</si>
  <si>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</si>
  <si>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</si>
  <si>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</si>
  <si>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</si>
  <si>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</si>
  <si>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</si>
  <si>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</si>
  <si>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</si>
  <si>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</si>
  <si>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</si>
  <si>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</si>
  <si>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</si>
  <si>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</si>
  <si>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</si>
  <si>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</si>
  <si>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</si>
  <si>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</si>
  <si>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</si>
  <si>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</si>
  <si>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</si>
  <si>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</si>
  <si>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</si>
  <si>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</si>
  <si>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</si>
  <si>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</si>
  <si>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</si>
  <si>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</si>
  <si>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</si>
  <si>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</si>
  <si>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</si>
  <si>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</si>
  <si>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</si>
  <si>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</si>
  <si>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</si>
  <si>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</si>
  <si>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</si>
  <si>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</si>
  <si>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</si>
  <si>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</si>
  <si>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</si>
  <si>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</si>
  <si>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</si>
  <si>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</si>
  <si>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</si>
  <si>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</si>
  <si>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</si>
  <si>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</si>
  <si>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</si>
  <si>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</si>
  <si>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</si>
  <si>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</si>
  <si>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</si>
  <si>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</si>
  <si>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</si>
  <si>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</si>
  <si>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</si>
  <si>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</si>
  <si>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</si>
  <si>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</si>
  <si>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</si>
  <si>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</si>
  <si>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</si>
  <si>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</si>
  <si>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</si>
  <si>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</si>
  <si>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</si>
  <si>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</si>
  <si>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</si>
  <si>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</si>
  <si>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</si>
  <si>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</si>
  <si>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</si>
  <si>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</si>
  <si>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</si>
  <si>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</si>
  <si>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</si>
  <si>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</si>
  <si>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</si>
  <si>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</si>
  <si>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</si>
  <si>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</si>
  <si>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</si>
  <si>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</si>
  <si>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</si>
  <si>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</si>
  <si>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</si>
  <si>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</si>
  <si>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</si>
  <si>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</si>
  <si>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</si>
  <si>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</si>
  <si>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</si>
  <si>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</si>
  <si>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</si>
  <si>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</si>
  <si>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</si>
  <si>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</si>
  <si>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</si>
  <si>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</si>
  <si>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</si>
  <si>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</si>
  <si>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</si>
  <si>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</si>
  <si>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</si>
  <si>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</si>
  <si>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</si>
  <si>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</si>
  <si>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</si>
  <si>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</si>
  <si>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</si>
  <si>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</si>
  <si>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</si>
  <si>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</si>
  <si>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</si>
  <si>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</si>
  <si>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</si>
  <si>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</si>
  <si>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</si>
  <si>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</si>
  <si>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</si>
  <si>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</si>
  <si>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</si>
  <si>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</si>
  <si>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</si>
  <si>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</si>
  <si>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</si>
  <si>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</si>
  <si>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</si>
  <si>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</si>
  <si>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</si>
  <si>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</si>
  <si>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</si>
  <si>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</si>
  <si>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</si>
  <si>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</si>
  <si>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</si>
  <si>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</si>
  <si>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</si>
  <si>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</si>
  <si>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</si>
  <si>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</si>
  <si>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</si>
  <si>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</si>
  <si>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</si>
  <si>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</si>
  <si>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</si>
  <si>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</si>
  <si>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</si>
  <si>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</si>
  <si>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</si>
  <si>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</si>
  <si>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</si>
  <si>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</si>
  <si>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</si>
  <si>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</si>
  <si>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</si>
  <si>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</si>
  <si>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</si>
  <si>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</si>
  <si>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</si>
  <si>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</si>
  <si>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</si>
  <si>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</si>
  <si>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</si>
  <si>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</si>
  <si>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</si>
  <si>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</si>
  <si>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</si>
  <si>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</si>
  <si>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</si>
  <si>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</si>
  <si>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</si>
  <si>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</si>
  <si>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</si>
  <si>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</si>
  <si>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</si>
  <si>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</si>
  <si>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</si>
  <si>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</si>
  <si>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</si>
  <si>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</si>
  <si>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</si>
  <si>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</si>
  <si>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</si>
  <si>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</si>
  <si>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</si>
  <si>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</si>
  <si>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</si>
  <si>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</si>
  <si>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</si>
  <si>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</si>
  <si>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</si>
  <si>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</si>
  <si>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</si>
  <si>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</si>
  <si>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</si>
  <si>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</si>
  <si>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</si>
  <si>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</si>
  <si>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</si>
  <si>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</si>
  <si>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</si>
  <si>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</si>
  <si>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</si>
  <si>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</si>
  <si>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</si>
  <si>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</si>
  <si>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</si>
  <si>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</si>
  <si>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</si>
  <si>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</si>
  <si>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</si>
  <si>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</si>
  <si>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</si>
  <si>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</si>
  <si>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</si>
  <si>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</si>
  <si>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</si>
  <si>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</si>
  <si>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</si>
  <si>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</si>
  <si>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</si>
  <si>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</si>
  <si>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</si>
  <si>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</si>
  <si>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</si>
  <si>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</si>
  <si>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</si>
  <si>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</si>
  <si>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</si>
  <si>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</si>
  <si>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</si>
  <si>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</si>
  <si>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</si>
  <si>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</si>
  <si>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</si>
  <si>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</si>
  <si>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</si>
  <si>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</si>
  <si>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</si>
  <si>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</si>
  <si>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</si>
  <si>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</si>
  <si>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</si>
  <si>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</si>
  <si>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</si>
  <si>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</si>
  <si>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</si>
  <si>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</si>
  <si>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</si>
  <si>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</si>
  <si>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</si>
  <si>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</si>
  <si>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</si>
  <si>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</si>
  <si>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</si>
  <si>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</si>
  <si>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</si>
  <si>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</si>
  <si>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</si>
  <si>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</si>
  <si>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</si>
  <si>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</si>
  <si>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</si>
  <si>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</si>
  <si>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</si>
  <si>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</si>
  <si>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</si>
  <si>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</si>
  <si>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</si>
  <si>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</si>
  <si>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</si>
  <si>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</si>
  <si>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</si>
  <si>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</si>
  <si>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</si>
  <si>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</si>
  <si>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</si>
  <si>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</si>
  <si>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</si>
  <si>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</si>
  <si>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</si>
  <si>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</si>
  <si>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</si>
  <si>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</si>
  <si>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</si>
  <si>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</si>
  <si>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</si>
  <si>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</si>
  <si>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</si>
  <si>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</si>
  <si>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</si>
  <si>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</si>
  <si>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</si>
  <si>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</si>
  <si>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</si>
  <si>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</si>
  <si>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</si>
  <si>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</si>
  <si>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</si>
  <si>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</si>
  <si>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</si>
  <si>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</si>
  <si>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</si>
  <si>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</si>
  <si>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</si>
  <si>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</si>
  <si>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</si>
  <si>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</si>
  <si>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</si>
  <si>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</si>
  <si>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</si>
  <si>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</si>
  <si>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</si>
  <si>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</si>
  <si>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</si>
  <si>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</si>
  <si>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</si>
  <si>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</si>
  <si>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</si>
  <si>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</si>
  <si>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</si>
  <si>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</si>
  <si>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</si>
  <si>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</si>
  <si>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</si>
  <si>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</si>
  <si>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</si>
  <si>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</si>
  <si>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</si>
  <si>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</si>
  <si>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</si>
  <si>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</si>
  <si>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</si>
  <si>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</si>
  <si>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</si>
  <si>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</si>
  <si>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</si>
  <si>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</si>
  <si>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</si>
  <si>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</si>
  <si>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</si>
  <si>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</si>
  <si>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</si>
  <si>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</si>
  <si>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</si>
  <si>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</si>
  <si>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</si>
  <si>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</si>
  <si>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</si>
  <si>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</si>
  <si>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</si>
  <si>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</si>
  <si>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</si>
  <si>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</si>
  <si>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</si>
  <si>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</si>
  <si>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</si>
  <si>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</si>
  <si>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</si>
  <si>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</si>
  <si>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</si>
  <si>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</si>
  <si>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</si>
  <si>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</si>
  <si>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</si>
  <si>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</si>
  <si>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</si>
  <si>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</si>
  <si>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</si>
  <si>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</si>
  <si>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</si>
  <si>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</si>
  <si>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</si>
  <si>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</si>
  <si>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</si>
  <si>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</si>
  <si>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</si>
  <si>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</si>
  <si>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</si>
  <si>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</si>
  <si>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</si>
  <si>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</si>
  <si>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</si>
  <si>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</si>
  <si>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</si>
  <si>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</si>
  <si>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</si>
  <si>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</si>
  <si>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</si>
  <si>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</si>
  <si>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</si>
  <si>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</si>
  <si>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</si>
  <si>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</si>
  <si>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</si>
  <si>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</si>
  <si>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</si>
  <si>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</si>
  <si>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</si>
  <si>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</si>
  <si>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</si>
  <si>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</si>
  <si>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</si>
  <si>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</si>
  <si>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</si>
  <si>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</si>
  <si>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</si>
  <si>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</si>
  <si>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</si>
  <si>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</si>
  <si>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</si>
  <si>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</si>
  <si>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</si>
  <si>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</si>
  <si>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</si>
  <si>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</si>
  <si>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</si>
  <si>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</si>
  <si>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</si>
  <si>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</si>
  <si>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</si>
  <si>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</si>
  <si>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</si>
  <si>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</si>
  <si>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</si>
  <si>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</si>
  <si>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</si>
  <si>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</si>
  <si>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</si>
  <si>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</si>
  <si>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</si>
  <si>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</si>
  <si>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</si>
  <si>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</si>
  <si>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</si>
  <si>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</si>
  <si>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</si>
  <si>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</si>
  <si>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</si>
  <si>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</si>
  <si>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</si>
  <si>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</si>
  <si>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</si>
  <si>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</si>
  <si>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</si>
  <si>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</si>
  <si>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</si>
  <si>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</si>
  <si>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</si>
  <si>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</si>
  <si>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</si>
  <si>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</si>
  <si>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</si>
  <si>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</si>
  <si>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</si>
  <si>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</si>
  <si>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</si>
  <si>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</si>
  <si>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</si>
  <si>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</si>
  <si>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</si>
  <si>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</si>
  <si>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</si>
  <si>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</si>
  <si>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</si>
  <si>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</si>
  <si>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</si>
  <si>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</si>
  <si>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</si>
  <si>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</si>
  <si>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</si>
  <si>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</si>
  <si>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</si>
  <si>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</si>
  <si>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</si>
  <si>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</si>
  <si>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</si>
  <si>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</si>
  <si>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</si>
  <si>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</si>
  <si>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</si>
  <si>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</si>
  <si>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</si>
  <si>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</si>
  <si>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</si>
  <si>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</si>
  <si>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</si>
  <si>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</si>
  <si>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</si>
  <si>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</si>
  <si>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</si>
  <si>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</si>
  <si>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</si>
  <si>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</si>
  <si>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</si>
  <si>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</si>
  <si>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</si>
  <si>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</si>
  <si>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</si>
  <si>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</si>
  <si>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</si>
  <si>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</si>
  <si>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</si>
  <si>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</si>
  <si>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</si>
  <si>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</si>
  <si>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</si>
  <si>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</si>
  <si>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</si>
  <si>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</si>
  <si>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</si>
  <si>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</si>
  <si>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</si>
  <si>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</si>
  <si>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</si>
  <si>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</si>
  <si>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</si>
  <si>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</si>
  <si>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</si>
  <si>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</si>
  <si>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</si>
  <si>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</si>
  <si>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</si>
  <si>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</si>
  <si>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</si>
  <si>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</si>
  <si>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</si>
  <si>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</si>
  <si>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</si>
  <si>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</si>
  <si>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</si>
  <si>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</si>
  <si>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</si>
  <si>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</si>
  <si>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</si>
  <si>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</si>
  <si>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</si>
  <si>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</si>
  <si>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</si>
  <si>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</si>
  <si>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</si>
  <si>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</si>
  <si>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</si>
  <si>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</si>
  <si>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</si>
  <si>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</si>
  <si>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</si>
  <si>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</si>
  <si>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</si>
  <si>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</si>
  <si>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</si>
  <si>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</si>
  <si>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</si>
  <si>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</si>
  <si>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</si>
  <si>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</si>
  <si>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</si>
  <si>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</si>
  <si>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</si>
  <si>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</si>
  <si>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</si>
  <si>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</si>
  <si>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</si>
  <si>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</si>
  <si>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</si>
  <si>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</si>
  <si>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</si>
  <si>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</si>
  <si>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</si>
  <si>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</si>
  <si>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</si>
  <si>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</si>
  <si>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</si>
  <si>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</si>
  <si>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</si>
  <si>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</si>
  <si>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</si>
  <si>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</si>
  <si>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</si>
  <si>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</si>
  <si>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</si>
  <si>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</si>
  <si>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</si>
  <si>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</si>
  <si>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</si>
  <si>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</si>
  <si>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</si>
  <si>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</si>
  <si>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</si>
  <si>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</si>
  <si>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</si>
  <si>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</si>
  <si>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</si>
  <si>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</si>
  <si>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</si>
  <si>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</si>
  <si>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</si>
  <si>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</si>
  <si>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</si>
  <si>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</si>
  <si>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</si>
  <si>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</si>
  <si>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</si>
  <si>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</si>
  <si>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</si>
  <si>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</si>
  <si>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</si>
  <si>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</si>
  <si>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</si>
  <si>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</si>
  <si>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</si>
  <si>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</si>
  <si>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</si>
  <si>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</si>
  <si>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</si>
  <si>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</si>
  <si>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</si>
  <si>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</si>
  <si>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</si>
  <si>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</si>
  <si>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</si>
  <si>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</si>
  <si>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</si>
  <si>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</si>
  <si>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</si>
  <si>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</si>
  <si>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</si>
  <si>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</si>
  <si>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</si>
  <si>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</si>
  <si>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</si>
  <si>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</si>
  <si>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</si>
  <si>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</si>
  <si>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</si>
  <si>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</si>
  <si>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</si>
  <si>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</si>
  <si>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</si>
  <si>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</si>
  <si>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</si>
  <si>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</si>
  <si>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</si>
  <si>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</si>
  <si>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</si>
  <si>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</si>
  <si>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</si>
  <si>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</si>
  <si>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</si>
  <si>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</si>
  <si>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</si>
  <si>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</si>
  <si>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</si>
  <si>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</si>
  <si>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</si>
  <si>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</si>
  <si>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</si>
  <si>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</si>
  <si>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</si>
  <si>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</si>
  <si>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</si>
  <si>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</si>
  <si>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</si>
  <si>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</si>
  <si>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</si>
  <si>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</si>
  <si>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</si>
  <si>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</si>
  <si>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</si>
  <si>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</si>
  <si>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</si>
  <si>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</si>
  <si>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</si>
  <si>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</si>
  <si>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</si>
  <si>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</si>
  <si>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</si>
  <si>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</si>
  <si>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</si>
  <si>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</si>
  <si>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</si>
  <si>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</si>
  <si>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</si>
  <si>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</si>
  <si>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</si>
  <si>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</si>
  <si>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</si>
  <si>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</si>
  <si>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</si>
  <si>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</si>
  <si>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</si>
  <si>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</si>
  <si>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</si>
  <si>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</si>
  <si>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</si>
  <si>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</si>
  <si>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</si>
  <si>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</si>
  <si>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</si>
  <si>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</si>
  <si>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</si>
  <si>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</si>
  <si>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</si>
  <si>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</si>
  <si>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</si>
  <si>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</si>
  <si>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</si>
  <si>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</si>
  <si>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</si>
  <si>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</si>
  <si>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</si>
  <si>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</si>
  <si>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</si>
  <si>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</si>
  <si>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</si>
  <si>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</si>
  <si>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</si>
  <si>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</si>
  <si>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</si>
  <si>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</si>
  <si>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</si>
  <si>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</si>
  <si>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</si>
  <si>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</si>
  <si>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</si>
  <si>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</si>
  <si>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</si>
  <si>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</si>
  <si>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</si>
  <si>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</si>
  <si>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</si>
  <si>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</si>
  <si>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</si>
  <si>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</si>
  <si>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</si>
  <si>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</si>
  <si>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</si>
  <si>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</si>
  <si>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</si>
  <si>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</si>
  <si>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</si>
  <si>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</si>
  <si>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</si>
  <si>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</si>
  <si>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</si>
  <si>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</si>
  <si>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</si>
  <si>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</si>
  <si>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</si>
  <si>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</si>
  <si>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</si>
  <si>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</si>
  <si>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</si>
  <si>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</si>
  <si>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</si>
  <si>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</si>
  <si>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</si>
  <si>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</si>
  <si>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</si>
  <si>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</si>
  <si>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</si>
  <si>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</si>
  <si>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</si>
  <si>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</si>
  <si>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</si>
  <si>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</si>
  <si>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</si>
  <si>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</si>
  <si>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</si>
  <si>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</si>
  <si>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</si>
  <si>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</si>
  <si>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</si>
  <si>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</si>
  <si>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</si>
  <si>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</si>
  <si>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</si>
  <si>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</si>
  <si>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</si>
  <si>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</si>
  <si>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</si>
  <si>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</si>
  <si>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</si>
  <si>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</si>
  <si>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</si>
  <si>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</si>
  <si>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</si>
  <si>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</si>
  <si>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</si>
  <si>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</si>
  <si>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</si>
  <si>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</si>
  <si>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</si>
  <si>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</si>
  <si>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</si>
  <si>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</si>
  <si>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</si>
  <si>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</si>
  <si>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</si>
  <si>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</si>
  <si>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</si>
  <si>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</si>
  <si>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</si>
  <si>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</si>
  <si>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</si>
  <si>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</si>
  <si>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</si>
  <si>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</si>
  <si>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</si>
  <si>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</si>
  <si>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</si>
  <si>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</si>
  <si>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</si>
  <si>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</si>
  <si>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</si>
  <si>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</si>
  <si>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</si>
  <si>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</si>
  <si>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</si>
  <si>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</si>
  <si>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</si>
  <si>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</si>
  <si>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</si>
  <si>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</si>
  <si>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</si>
  <si>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</si>
  <si>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</si>
  <si>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</si>
  <si>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</si>
  <si>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</si>
  <si>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</si>
  <si>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</si>
  <si>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</si>
  <si>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</si>
  <si>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</si>
  <si>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</si>
  <si>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</si>
  <si>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</si>
  <si>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</si>
  <si>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</si>
  <si>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</si>
  <si>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</si>
  <si>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</si>
  <si>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</si>
  <si>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</si>
  <si>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</si>
  <si>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</si>
  <si>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</si>
  <si>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</si>
  <si>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</si>
  <si>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</si>
  <si>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</si>
  <si>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</si>
  <si>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</si>
  <si>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</si>
  <si>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</si>
  <si>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</si>
  <si>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</si>
  <si>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</si>
  <si>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</si>
  <si>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</si>
  <si>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</si>
  <si>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</si>
  <si>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</si>
  <si>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</si>
  <si>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</si>
  <si>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</si>
  <si>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</si>
  <si>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</si>
  <si>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</si>
  <si>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</si>
  <si>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</si>
  <si>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</si>
  <si>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</si>
  <si>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</si>
  <si>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</si>
  <si>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</si>
  <si>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</si>
  <si>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</si>
  <si>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</si>
  <si>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</si>
  <si>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</si>
  <si>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</si>
  <si>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</si>
  <si>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</si>
  <si>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</si>
  <si>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</si>
  <si>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</si>
  <si>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</si>
  <si>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</si>
  <si>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</si>
  <si>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</si>
  <si>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</si>
  <si>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</si>
  <si>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</si>
  <si>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</si>
  <si>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</si>
  <si>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</si>
  <si>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</si>
  <si>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</si>
  <si>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</si>
  <si>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</si>
  <si>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</si>
  <si>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</si>
  <si>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</si>
  <si>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</si>
  <si>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</si>
  <si>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</si>
  <si>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</si>
  <si>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</si>
  <si>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</si>
  <si>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</si>
  <si>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</si>
  <si>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</si>
  <si>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</si>
  <si>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</si>
  <si>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</si>
  <si>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</si>
  <si>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</si>
  <si>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</si>
  <si>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</si>
  <si>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</si>
  <si>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</si>
  <si>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</si>
  <si>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</si>
  <si>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</si>
  <si>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</si>
  <si>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</si>
  <si>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</si>
  <si>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</si>
  <si>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</si>
  <si>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</si>
  <si>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</si>
  <si>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</si>
  <si>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</si>
  <si>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</si>
  <si>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</si>
  <si>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</si>
  <si>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</si>
  <si>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</si>
  <si>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</si>
  <si>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</si>
  <si>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</si>
  <si>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</si>
  <si>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</si>
  <si>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</si>
  <si>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</si>
  <si>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</si>
  <si>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</si>
  <si>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</si>
  <si>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</si>
  <si>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</si>
  <si>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</si>
  <si>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</si>
  <si>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</si>
  <si>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</si>
  <si>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</si>
  <si>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</si>
  <si>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</si>
  <si>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</si>
  <si>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</si>
  <si>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</si>
  <si>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</si>
  <si>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</si>
  <si>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</si>
  <si>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</si>
  <si>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</si>
  <si>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</si>
  <si>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</si>
  <si>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</si>
  <si>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</si>
  <si>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</si>
  <si>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</si>
  <si>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</si>
  <si>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</si>
  <si>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</si>
  <si>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</si>
  <si>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</si>
  <si>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</si>
  <si>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</si>
  <si>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</si>
  <si>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</si>
  <si>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</si>
  <si>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</si>
  <si>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</si>
  <si>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</si>
  <si>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</si>
  <si>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</si>
  <si>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</si>
  <si>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</si>
  <si>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</si>
  <si>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</si>
  <si>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</si>
  <si>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</si>
  <si>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</si>
  <si>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</si>
  <si>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</si>
  <si>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</si>
  <si>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</si>
  <si>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</si>
  <si>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</si>
  <si>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</si>
  <si>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</si>
  <si>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</si>
  <si>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</si>
  <si>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</si>
  <si>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</si>
  <si>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</si>
  <si>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</si>
  <si>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</si>
  <si>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</si>
  <si>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</si>
  <si>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</si>
  <si>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</si>
  <si>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</si>
  <si>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</si>
  <si>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</si>
  <si>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</si>
  <si>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</si>
  <si>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</si>
  <si>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</si>
  <si>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</si>
  <si>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</si>
  <si>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</si>
  <si>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</si>
  <si>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</si>
  <si>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</si>
  <si>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</si>
  <si>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</si>
  <si>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</si>
  <si>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</si>
  <si>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</si>
  <si>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</si>
  <si>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</si>
  <si>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</si>
  <si>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</si>
  <si>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</si>
  <si>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</si>
  <si>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</si>
  <si>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</si>
  <si>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</si>
  <si>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</si>
  <si>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</si>
  <si>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</si>
  <si>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</si>
  <si>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</si>
  <si>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</si>
  <si>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</si>
  <si>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</si>
  <si>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</si>
  <si>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</si>
  <si>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</si>
  <si>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</si>
  <si>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</si>
  <si>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</si>
  <si>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</si>
  <si>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</si>
  <si>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</si>
  <si>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</si>
  <si>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</si>
  <si>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</si>
  <si>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</si>
  <si>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</si>
  <si>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</si>
  <si>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</si>
  <si>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</si>
  <si>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</si>
  <si>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</si>
  <si>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</si>
  <si>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</si>
  <si>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</si>
  <si>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</si>
  <si>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</si>
  <si>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</si>
  <si>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</si>
  <si>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</si>
  <si>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</si>
  <si>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</si>
  <si>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</si>
  <si>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</si>
  <si>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</si>
  <si>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</si>
  <si>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</si>
  <si>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</si>
  <si>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</si>
  <si>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</si>
  <si>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</si>
  <si>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</si>
  <si>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</si>
  <si>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</si>
  <si>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</si>
  <si>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</si>
  <si>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</si>
  <si>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</si>
  <si>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</si>
  <si>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</si>
  <si>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</si>
  <si>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</si>
  <si>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</si>
  <si>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</si>
  <si>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</si>
  <si>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</si>
  <si>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</si>
  <si>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</si>
  <si>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</si>
  <si>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</si>
  <si>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</si>
  <si>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</si>
  <si>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</si>
  <si>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</si>
  <si>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</si>
  <si>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</si>
  <si>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</si>
  <si>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</si>
  <si>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</si>
  <si>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</si>
  <si>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</si>
  <si>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</si>
  <si>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</si>
  <si>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</si>
  <si>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</si>
  <si>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</si>
  <si>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</si>
  <si>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</si>
  <si>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</si>
  <si>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</si>
  <si>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</si>
  <si>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</si>
  <si>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</si>
  <si>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</si>
  <si>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</si>
  <si>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</si>
  <si>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</si>
  <si>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</si>
  <si>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</si>
  <si>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</si>
  <si>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</si>
  <si>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</si>
  <si>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</si>
  <si>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</si>
  <si>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</si>
  <si>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</si>
  <si>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</si>
  <si>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</si>
  <si>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</si>
  <si>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</si>
  <si>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</si>
  <si>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</si>
  <si>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</si>
  <si>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</si>
  <si>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</si>
  <si>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</si>
  <si>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</si>
  <si>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</si>
  <si>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</si>
  <si>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</si>
  <si>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</si>
  <si>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</si>
  <si>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</si>
  <si>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</si>
  <si>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</si>
  <si>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</si>
  <si>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</si>
  <si>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</si>
  <si>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</si>
  <si>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</si>
  <si>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</si>
  <si>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</si>
  <si>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</si>
  <si>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</si>
  <si>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</si>
  <si>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</si>
  <si>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</si>
  <si>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</si>
  <si>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</si>
  <si>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</si>
  <si>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</si>
  <si>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</si>
  <si>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</si>
  <si>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</si>
  <si>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</si>
  <si>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</si>
  <si>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</si>
  <si>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</si>
  <si>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</si>
  <si>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</si>
  <si>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</si>
  <si>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</si>
  <si>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</si>
  <si>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</si>
  <si>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</si>
  <si>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</si>
  <si>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</si>
  <si>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</si>
  <si>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</si>
  <si>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</si>
  <si>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</si>
  <si>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</si>
  <si>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</si>
  <si>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</si>
  <si>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</si>
  <si>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</si>
  <si>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</si>
  <si>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</si>
  <si>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</si>
  <si>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</si>
  <si>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</si>
  <si>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</si>
  <si>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</si>
  <si>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</si>
  <si>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</si>
  <si>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</si>
  <si>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</si>
  <si>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</si>
  <si>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</si>
  <si>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</si>
  <si>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</si>
  <si>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</si>
  <si>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</si>
  <si>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</si>
  <si>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</si>
  <si>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</si>
  <si>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</si>
  <si>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</si>
  <si>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</si>
  <si>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</si>
  <si>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</si>
  <si>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</si>
  <si>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</si>
  <si>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</si>
  <si>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</si>
  <si>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</si>
  <si>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</si>
  <si>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</si>
  <si>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</si>
  <si>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</si>
  <si>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</si>
  <si>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</si>
  <si>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</si>
  <si>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</si>
  <si>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</si>
  <si>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</si>
  <si>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</si>
  <si>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</si>
  <si>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</si>
  <si>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</si>
  <si>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</si>
  <si>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</si>
  <si>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</si>
  <si>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</si>
  <si>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</si>
  <si>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</si>
  <si>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</si>
  <si>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</si>
  <si>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</si>
  <si>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</si>
  <si>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</si>
  <si>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</si>
  <si>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</si>
  <si>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</si>
  <si>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</si>
  <si>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</si>
  <si>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</si>
  <si>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</si>
  <si>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</si>
  <si>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</si>
  <si>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</si>
  <si>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</si>
  <si>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</si>
  <si>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</si>
  <si>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</si>
  <si>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</si>
  <si>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</si>
  <si>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</si>
  <si>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</si>
  <si>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</si>
  <si>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</si>
  <si>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</si>
  <si>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</si>
  <si>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</si>
  <si>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</si>
  <si>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</si>
  <si>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</si>
  <si>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</si>
  <si>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</si>
  <si>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</si>
  <si>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</si>
  <si>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</si>
  <si>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</si>
  <si>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</si>
  <si>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</si>
  <si>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</si>
  <si>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</si>
  <si>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</si>
  <si>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</si>
  <si>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</si>
  <si>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</si>
  <si>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</si>
  <si>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</si>
  <si>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</si>
  <si>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</si>
  <si>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</si>
  <si>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</si>
  <si>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</si>
  <si>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</si>
  <si>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</si>
  <si>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</si>
  <si>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</si>
  <si>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</si>
  <si>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</si>
  <si>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</si>
  <si>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</si>
  <si>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</si>
  <si>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</si>
  <si>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</si>
  <si>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</si>
  <si>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</si>
  <si>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</si>
  <si>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</si>
  <si>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</si>
  <si>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</si>
  <si>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</si>
  <si>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</si>
  <si>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</si>
  <si>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</si>
  <si>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</si>
  <si>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</si>
  <si>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</si>
  <si>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</si>
  <si>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</si>
  <si>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</si>
  <si>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</si>
  <si>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</si>
  <si>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</si>
  <si>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</si>
  <si>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</si>
  <si>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</si>
  <si>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</si>
  <si>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</si>
  <si>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</si>
  <si>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</si>
  <si>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</si>
  <si>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</si>
  <si>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</si>
  <si>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</si>
  <si>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</si>
  <si>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</si>
  <si>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</si>
  <si>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</si>
  <si>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</si>
  <si>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</si>
  <si>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</si>
  <si>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</si>
  <si>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</si>
  <si>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</si>
  <si>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</si>
  <si>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</si>
  <si>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</si>
  <si>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</si>
  <si>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</si>
  <si>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</si>
  <si>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</si>
  <si>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</si>
  <si>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</si>
  <si>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</si>
  <si>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</si>
  <si>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</si>
  <si>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</si>
  <si>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</si>
  <si>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</si>
  <si>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</si>
  <si>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</si>
  <si>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</si>
  <si>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</si>
  <si>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</si>
  <si>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</si>
  <si>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</si>
  <si>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</si>
  <si>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</si>
  <si>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</si>
  <si>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</si>
  <si>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</si>
  <si>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</si>
  <si>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</si>
  <si>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</si>
  <si>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</si>
  <si>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</si>
  <si>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</si>
  <si>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</si>
  <si>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</si>
  <si>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</si>
  <si>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</si>
  <si>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</si>
  <si>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</si>
  <si>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</si>
  <si>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</si>
  <si>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</si>
  <si>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</si>
  <si>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</si>
  <si>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</si>
  <si>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</si>
  <si>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</si>
  <si>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</si>
  <si>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</si>
  <si>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</si>
  <si>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</si>
  <si>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</si>
  <si>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</si>
  <si>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</si>
  <si>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</si>
  <si>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</si>
  <si>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</si>
  <si>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</si>
  <si>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</si>
  <si>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</si>
  <si>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</si>
  <si>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</si>
  <si>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</si>
  <si>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</si>
  <si>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</si>
  <si>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</si>
  <si>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</si>
  <si>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</si>
  <si>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</si>
  <si>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</si>
  <si>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</si>
  <si>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</si>
  <si>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</si>
  <si>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</si>
  <si>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</si>
  <si>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</si>
  <si>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</si>
  <si>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</si>
  <si>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</si>
  <si>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</si>
  <si>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</si>
  <si>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</si>
  <si>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</si>
  <si>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</si>
  <si>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</si>
  <si>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</si>
  <si>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</si>
  <si>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</si>
  <si>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</si>
  <si>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</si>
  <si>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</si>
  <si>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</si>
  <si>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</si>
  <si>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</si>
  <si>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</si>
  <si>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</si>
  <si>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</si>
  <si>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</si>
  <si>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</si>
  <si>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</si>
  <si>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</si>
  <si>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</si>
  <si>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</si>
  <si>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</si>
  <si>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</si>
  <si>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</si>
  <si>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</si>
  <si>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</si>
  <si>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</si>
  <si>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</si>
  <si>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</si>
  <si>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</si>
  <si>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</si>
  <si>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</si>
  <si>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</si>
  <si>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</si>
  <si>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</si>
  <si>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</si>
  <si>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</si>
  <si>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</si>
  <si>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</si>
  <si>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</si>
  <si>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</si>
  <si>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</si>
  <si>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</si>
  <si>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</si>
  <si>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</si>
  <si>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</si>
  <si>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</si>
  <si>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</si>
  <si>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</si>
  <si>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</si>
  <si>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</si>
  <si>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</si>
  <si>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</si>
  <si>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</si>
  <si>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</si>
  <si>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</si>
  <si>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</si>
  <si>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</si>
  <si>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</si>
  <si>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</si>
  <si>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</si>
  <si>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</si>
  <si>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</si>
  <si>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</si>
  <si>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</si>
  <si>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</si>
  <si>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</si>
  <si>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</si>
  <si>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</si>
  <si>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</si>
  <si>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</si>
  <si>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</si>
  <si>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</si>
  <si>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</si>
  <si>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</si>
  <si>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</si>
  <si>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</si>
  <si>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</si>
  <si>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</si>
  <si>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</si>
  <si>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</si>
  <si>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</si>
  <si>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</si>
  <si>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</si>
  <si>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</si>
  <si>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</si>
  <si>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</si>
  <si>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</si>
  <si>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</si>
  <si>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</si>
  <si>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</si>
  <si>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</si>
  <si>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</si>
  <si>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</si>
  <si>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</si>
  <si>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</si>
  <si>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</si>
  <si>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</si>
  <si>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</si>
  <si>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</si>
  <si>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</si>
  <si>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</si>
  <si>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</si>
  <si>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</si>
  <si>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</si>
  <si>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</si>
  <si>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</si>
  <si>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</si>
  <si>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</si>
  <si>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</si>
  <si>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</si>
  <si>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</si>
  <si>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</si>
  <si>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</si>
  <si>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</si>
  <si>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</si>
  <si>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</si>
  <si>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</si>
  <si>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</si>
  <si>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</si>
  <si>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</si>
  <si>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</si>
  <si>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</si>
  <si>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</si>
  <si>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</si>
  <si>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</si>
  <si>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</si>
  <si>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</si>
  <si>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</si>
  <si>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</si>
  <si>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</si>
  <si>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</si>
  <si>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</si>
  <si>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</si>
  <si>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</si>
  <si>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</si>
  <si>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</si>
  <si>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</si>
  <si>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</si>
  <si>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</si>
  <si>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</si>
  <si>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</si>
  <si>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</si>
  <si>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</si>
  <si>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</si>
  <si>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</si>
  <si>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</si>
  <si>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</si>
  <si>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</si>
  <si>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</si>
  <si>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</si>
  <si>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</si>
  <si>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</si>
  <si>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</si>
  <si>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</si>
  <si>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</si>
  <si>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</si>
  <si>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</si>
  <si>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</si>
  <si>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</si>
  <si>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</si>
  <si>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</si>
  <si>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</si>
  <si>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</si>
  <si>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</si>
  <si>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</si>
  <si>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</si>
  <si>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</si>
  <si>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</si>
  <si>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</si>
  <si>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</si>
  <si>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</si>
  <si>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</si>
  <si>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</si>
  <si>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</si>
  <si>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</si>
  <si>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</si>
  <si>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</si>
  <si>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</si>
  <si>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</si>
  <si>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</si>
  <si>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</si>
  <si>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</si>
  <si>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</si>
  <si>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</si>
  <si>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</si>
  <si>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</si>
  <si>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</si>
  <si>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</si>
  <si>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</si>
  <si>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</si>
  <si>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</si>
  <si>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</si>
  <si>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</si>
  <si>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</si>
  <si>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</si>
  <si>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</si>
  <si>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</si>
  <si>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</si>
  <si>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</si>
  <si>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</si>
  <si>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</si>
  <si>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</si>
  <si>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</si>
  <si>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</si>
  <si>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</si>
  <si>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</si>
  <si>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</si>
  <si>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</si>
  <si>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</si>
  <si>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</si>
  <si>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</si>
  <si>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</si>
  <si>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</si>
  <si>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</si>
  <si>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</si>
  <si>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</si>
  <si>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</si>
  <si>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</si>
  <si>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</si>
  <si>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</si>
  <si>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</si>
  <si>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</si>
  <si>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</si>
  <si>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</si>
  <si>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</si>
  <si>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</si>
  <si>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</si>
  <si>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</si>
  <si>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</si>
  <si>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</si>
  <si>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</si>
  <si>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</si>
  <si>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</si>
  <si>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</si>
  <si>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</si>
  <si>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</si>
  <si>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</si>
  <si>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</si>
  <si>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</si>
  <si>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</si>
  <si>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</si>
  <si>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</si>
  <si>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</si>
  <si>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</si>
  <si>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</si>
  <si>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</si>
  <si>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</si>
  <si>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</si>
  <si>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</si>
  <si>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</si>
  <si>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</si>
  <si>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</si>
  <si>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</si>
  <si>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</si>
  <si>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</si>
  <si>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</si>
  <si>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</si>
  <si>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</si>
  <si>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</si>
  <si>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</si>
  <si>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</si>
  <si>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</si>
  <si>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</si>
  <si>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</si>
  <si>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</si>
  <si>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</si>
  <si>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</si>
  <si>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</si>
  <si>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</si>
  <si>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</si>
  <si>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</si>
  <si>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</si>
  <si>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</si>
  <si>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</si>
  <si>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</si>
  <si>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</si>
  <si>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</si>
  <si>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</si>
  <si>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</si>
  <si>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</si>
  <si>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</si>
  <si>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</si>
  <si>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</si>
  <si>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</si>
  <si>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</si>
  <si>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</si>
  <si>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</si>
  <si>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</si>
  <si>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</si>
  <si>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</si>
  <si>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</si>
  <si>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</si>
  <si>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</si>
  <si>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</si>
  <si>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</si>
  <si>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</si>
  <si>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</si>
  <si>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</si>
  <si>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</si>
  <si>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</si>
  <si>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</si>
  <si>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</si>
  <si>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</si>
  <si>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</si>
  <si>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</si>
  <si>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</si>
  <si>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</si>
  <si>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</si>
  <si>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</si>
  <si>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</si>
  <si>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</si>
  <si>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</si>
  <si>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</si>
  <si>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</si>
  <si>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</si>
  <si>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</si>
  <si>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</si>
  <si>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</si>
  <si>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</si>
  <si>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</si>
  <si>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</si>
  <si>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</si>
  <si>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</si>
  <si>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</si>
  <si>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</si>
  <si>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</si>
  <si>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</si>
  <si>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</si>
  <si>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</si>
  <si>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</si>
  <si>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</si>
  <si>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</si>
  <si>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</si>
  <si>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</si>
  <si>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</si>
  <si>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</si>
  <si>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</si>
  <si>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</si>
  <si>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</si>
  <si>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</si>
  <si>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</si>
  <si>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</si>
  <si>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</si>
  <si>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</si>
  <si>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</si>
  <si>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</si>
  <si>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</si>
  <si>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</si>
  <si>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</si>
  <si>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</si>
  <si>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</si>
  <si>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</si>
  <si>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</si>
  <si>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</si>
  <si>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</si>
  <si>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</si>
  <si>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</si>
  <si>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</si>
  <si>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</si>
  <si>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</si>
  <si>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</si>
  <si>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</si>
  <si>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</si>
  <si>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</si>
  <si>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</si>
  <si>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</si>
  <si>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</si>
  <si>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</si>
  <si>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</si>
  <si>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</si>
  <si>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</si>
  <si>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</si>
  <si>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</si>
  <si>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</si>
  <si>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</si>
  <si>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</si>
  <si>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</si>
  <si>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</si>
  <si>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</si>
  <si>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</si>
  <si>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</si>
  <si>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</si>
  <si>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</si>
  <si>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</si>
  <si>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</si>
  <si>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</si>
  <si>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</si>
  <si>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</si>
  <si>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</si>
  <si>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</si>
  <si>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</si>
  <si>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</si>
  <si>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</si>
  <si>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</si>
  <si>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</si>
  <si>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</si>
  <si>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</si>
  <si>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</si>
  <si>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</si>
  <si>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</si>
  <si>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</si>
  <si>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</si>
  <si>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</si>
  <si>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</si>
  <si>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</si>
  <si>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</si>
  <si>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</si>
  <si>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</si>
  <si>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</si>
  <si>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</si>
  <si>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</si>
  <si>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</si>
  <si>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</si>
  <si>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</si>
  <si>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</si>
  <si>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</si>
  <si>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</si>
  <si>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</si>
  <si>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</si>
  <si>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</si>
  <si>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</si>
  <si>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</si>
  <si>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</si>
  <si>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</si>
  <si>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</si>
  <si>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</si>
  <si>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</si>
  <si>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</si>
  <si>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</si>
  <si>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</si>
  <si>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</si>
  <si>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</si>
  <si>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</si>
  <si>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</si>
  <si>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</si>
  <si>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</si>
  <si>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</si>
  <si>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</si>
  <si>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</si>
  <si>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</si>
  <si>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</si>
  <si>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</si>
  <si>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</si>
  <si>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</si>
  <si>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</si>
  <si>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</si>
  <si>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</si>
  <si>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</si>
  <si>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</si>
  <si>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</si>
  <si>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</si>
  <si>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</si>
  <si>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</si>
  <si>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</si>
  <si>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</si>
  <si>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</si>
  <si>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</si>
  <si>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</si>
  <si>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</si>
  <si>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</si>
  <si>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</si>
  <si>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</si>
  <si>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</si>
  <si>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</si>
  <si>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</si>
  <si>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</si>
  <si>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</si>
  <si>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</si>
  <si>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</si>
  <si>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</si>
  <si>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</si>
  <si>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</si>
  <si>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</si>
  <si>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</si>
  <si>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</si>
  <si>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</si>
  <si>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</si>
  <si>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</si>
  <si>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</si>
  <si>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</si>
  <si>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</si>
  <si>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</si>
  <si>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</si>
  <si>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</si>
  <si>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</si>
  <si>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</si>
  <si>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</si>
  <si>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</si>
  <si>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</si>
  <si>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</si>
  <si>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</si>
  <si>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</si>
  <si>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</si>
  <si>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</si>
  <si>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</si>
  <si>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</si>
  <si>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</si>
  <si>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</si>
  <si>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</si>
  <si>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</si>
  <si>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</si>
  <si>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</si>
  <si>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</si>
  <si>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</si>
  <si>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</si>
  <si>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</si>
  <si>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</si>
  <si>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</si>
  <si>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</si>
  <si>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</si>
  <si>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</si>
  <si>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</si>
  <si>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</si>
  <si>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</si>
  <si>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</si>
  <si>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</si>
  <si>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</si>
  <si>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</si>
  <si>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</si>
  <si>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</si>
  <si>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</si>
  <si>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</si>
  <si>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</si>
  <si>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</si>
  <si>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</si>
  <si>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</si>
  <si>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</si>
  <si>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</si>
  <si>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</si>
  <si>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</si>
  <si>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</si>
  <si>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</si>
  <si>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</si>
  <si>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</si>
  <si>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</si>
  <si>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</si>
  <si>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</si>
  <si>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</si>
  <si>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</si>
  <si>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</si>
  <si>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</si>
  <si>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</si>
  <si>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</si>
  <si>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</si>
  <si>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</si>
  <si>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</si>
  <si>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</si>
  <si>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</si>
  <si>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</si>
  <si>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</si>
  <si>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</si>
  <si>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</si>
  <si>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</si>
  <si>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</si>
  <si>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</si>
  <si>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</si>
  <si>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</si>
  <si>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</si>
  <si>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</si>
  <si>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</si>
  <si>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</si>
  <si>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</si>
  <si>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</si>
  <si>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</si>
  <si>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</si>
  <si>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</si>
  <si>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</si>
  <si>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</si>
  <si>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</si>
  <si>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</si>
  <si>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</si>
  <si>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</si>
  <si>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</si>
  <si>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</si>
  <si>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</si>
  <si>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</si>
  <si>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</si>
  <si>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</si>
  <si>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</si>
  <si>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</si>
  <si>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</si>
  <si>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</si>
  <si>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</si>
  <si>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</si>
  <si>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</si>
  <si>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</si>
  <si>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</si>
  <si>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</si>
  <si>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</si>
  <si>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</si>
  <si>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</si>
  <si>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</si>
  <si>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</si>
  <si>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</si>
  <si>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</si>
  <si>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</si>
  <si>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</si>
  <si>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</si>
  <si>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</si>
  <si>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</si>
  <si>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</si>
  <si>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</si>
  <si>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</si>
  <si>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</si>
  <si>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</si>
  <si>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</si>
  <si>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</si>
  <si>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</si>
  <si>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</si>
  <si>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</si>
  <si>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</si>
  <si>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</si>
  <si>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</si>
  <si>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</si>
  <si>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</si>
  <si>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</si>
  <si>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</si>
  <si>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</si>
  <si>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</si>
  <si>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</si>
  <si>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</si>
  <si>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</si>
  <si>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</si>
  <si>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</si>
  <si>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</si>
  <si>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</si>
  <si>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</si>
  <si>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</si>
  <si>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</si>
  <si>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</si>
  <si>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</si>
  <si>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</si>
  <si>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</si>
  <si>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</si>
  <si>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</si>
  <si>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</si>
  <si>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</si>
  <si>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</si>
  <si>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</si>
  <si>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</si>
  <si>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</si>
  <si>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</si>
  <si>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</si>
  <si>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</si>
  <si>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</si>
  <si>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</si>
  <si>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</si>
  <si>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</si>
  <si>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</si>
  <si>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</si>
  <si>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</si>
  <si>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</si>
  <si>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</si>
  <si>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</si>
  <si>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</si>
  <si>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</si>
  <si>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</si>
  <si>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</si>
  <si>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</si>
  <si>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</si>
  <si>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</si>
  <si>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</si>
  <si>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</si>
  <si>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</si>
  <si>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</si>
  <si>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</si>
  <si>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</si>
  <si>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</si>
  <si>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</si>
  <si>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</si>
  <si>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</si>
  <si>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</si>
  <si>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</si>
  <si>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</si>
  <si>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</si>
  <si>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</si>
  <si>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</si>
  <si>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</si>
  <si>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</si>
  <si>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</si>
  <si>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</si>
  <si>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</si>
  <si>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</si>
  <si>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</si>
  <si>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</si>
  <si>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</si>
  <si>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</si>
  <si>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</si>
  <si>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</si>
  <si>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</si>
  <si>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</si>
  <si>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</si>
  <si>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</si>
  <si>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</si>
  <si>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</si>
  <si>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</si>
  <si>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</si>
  <si>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</si>
  <si>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</si>
  <si>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</si>
  <si>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</si>
  <si>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</si>
  <si>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</si>
  <si>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</si>
  <si>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</si>
  <si>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</si>
  <si>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</si>
  <si>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</si>
  <si>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</si>
  <si>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</si>
  <si>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</si>
  <si>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</si>
  <si>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</si>
  <si>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</si>
  <si>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</si>
  <si>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</si>
  <si>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</si>
  <si>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</si>
  <si>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</si>
  <si>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</si>
  <si>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</si>
  <si>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</si>
  <si>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</si>
  <si>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</si>
  <si>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</si>
  <si>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</si>
  <si>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</si>
  <si>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</si>
  <si>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</si>
  <si>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</si>
  <si>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</si>
  <si>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</si>
  <si>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</si>
  <si>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</si>
  <si>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</si>
  <si>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</si>
  <si>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</si>
  <si>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</si>
  <si>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</si>
  <si>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</si>
  <si>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</si>
  <si>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</si>
  <si>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</si>
  <si>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</si>
  <si>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</si>
  <si>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</si>
  <si>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</si>
  <si>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</si>
  <si>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</si>
  <si>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</si>
  <si>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</si>
  <si>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</si>
  <si>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</si>
  <si>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</si>
  <si>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</si>
  <si>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</si>
  <si>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</si>
  <si>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</si>
  <si>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</si>
  <si>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</si>
  <si>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</si>
  <si>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</si>
  <si>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</si>
  <si>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</si>
  <si>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</si>
  <si>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</si>
  <si>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</si>
  <si>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</si>
  <si>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</si>
  <si>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</si>
  <si>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</si>
  <si>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</si>
  <si>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</si>
  <si>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</si>
  <si>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</si>
  <si>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</si>
  <si>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</si>
  <si>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</si>
  <si>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</si>
  <si>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</si>
  <si>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</si>
  <si>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</si>
  <si>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</si>
  <si>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</si>
  <si>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</si>
  <si>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</si>
  <si>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</si>
  <si>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</si>
  <si>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</si>
  <si>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</si>
  <si>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</si>
  <si>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</si>
  <si>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</si>
  <si>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</si>
  <si>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</si>
  <si>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</si>
  <si>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</si>
  <si>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</si>
  <si>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</si>
  <si>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</si>
  <si>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</si>
  <si>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</si>
  <si>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</si>
  <si>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</si>
  <si>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</si>
  <si>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</si>
  <si>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</si>
  <si>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</si>
  <si>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</si>
  <si>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</si>
  <si>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</si>
  <si>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</si>
  <si>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</si>
  <si>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</si>
  <si>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</si>
  <si>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</si>
  <si>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</si>
  <si>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</si>
  <si>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</si>
  <si>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</si>
  <si>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</si>
  <si>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</si>
  <si>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</si>
  <si>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</si>
  <si>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</si>
  <si>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</si>
  <si>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</si>
  <si>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</si>
  <si>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</si>
  <si>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</si>
  <si>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</si>
  <si>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</si>
  <si>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</si>
  <si>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</si>
  <si>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</si>
  <si>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</si>
  <si>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</si>
  <si>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</si>
  <si>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</si>
  <si>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</si>
  <si>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</si>
  <si>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</si>
  <si>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</si>
  <si>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</si>
  <si>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</si>
  <si>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</si>
  <si>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</si>
  <si>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</si>
  <si>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</si>
  <si>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</si>
  <si>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</si>
  <si>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</si>
  <si>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</si>
  <si>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</si>
  <si>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</si>
  <si>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</si>
  <si>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</si>
  <si>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</si>
  <si>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</si>
  <si>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</si>
  <si>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</si>
  <si>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</si>
  <si>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</si>
  <si>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</si>
  <si>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</si>
  <si>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</si>
  <si>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</si>
  <si>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</si>
  <si>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</si>
  <si>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</si>
  <si>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</si>
  <si>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</si>
  <si>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</si>
  <si>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</si>
  <si>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</si>
  <si>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</si>
  <si>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</si>
  <si>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</si>
  <si>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</si>
  <si>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</si>
  <si>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</si>
  <si>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</si>
  <si>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</si>
  <si>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</si>
  <si>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</si>
  <si>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</si>
  <si>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</si>
  <si>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</si>
  <si>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</si>
  <si>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</si>
  <si>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</si>
  <si>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</si>
  <si>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</si>
  <si>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</si>
  <si>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</si>
  <si>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</si>
  <si>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</si>
  <si>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</si>
  <si>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</si>
  <si>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</si>
  <si>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</si>
  <si>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</si>
  <si>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</si>
  <si>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</si>
  <si>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</si>
  <si>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</si>
  <si>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</si>
  <si>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</si>
  <si>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</si>
  <si>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</si>
  <si>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</si>
  <si>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</si>
  <si>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</si>
  <si>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</si>
  <si>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</si>
  <si>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</si>
  <si>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</si>
  <si>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</si>
  <si>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</si>
  <si>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</si>
  <si>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</si>
  <si>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</si>
  <si>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</si>
  <si>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</si>
  <si>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</si>
  <si>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</si>
  <si>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</si>
  <si>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</si>
  <si>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</si>
  <si>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</si>
  <si>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</si>
  <si>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</si>
  <si>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</si>
  <si>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</si>
  <si>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</si>
  <si>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</si>
  <si>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</si>
  <si>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</si>
  <si>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</si>
  <si>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</si>
  <si>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</si>
  <si>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</si>
  <si>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</si>
  <si>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</si>
  <si>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</si>
  <si>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</si>
  <si>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</si>
  <si>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</si>
  <si>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</si>
  <si>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</si>
  <si>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</si>
  <si>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</si>
  <si>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</si>
  <si>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</si>
  <si>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</si>
  <si>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</si>
  <si>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</si>
  <si>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</si>
  <si>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</si>
  <si>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</si>
  <si>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</si>
  <si>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</si>
  <si>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</si>
  <si>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</si>
  <si>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</si>
  <si>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</si>
  <si>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</si>
  <si>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</si>
  <si>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</si>
  <si>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</si>
  <si>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</si>
  <si>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</si>
  <si>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</si>
  <si>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</si>
  <si>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</si>
  <si>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</si>
  <si>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</si>
  <si>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</si>
  <si>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</si>
  <si>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</si>
  <si>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</si>
  <si>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</si>
  <si>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</si>
  <si>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</si>
  <si>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</si>
  <si>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</si>
  <si>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</si>
  <si>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</si>
  <si>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</si>
  <si>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</si>
  <si>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</si>
  <si>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</si>
  <si>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</si>
  <si>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</si>
  <si>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</si>
  <si>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</si>
  <si>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</si>
  <si>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</si>
  <si>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</si>
  <si>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</si>
  <si>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</si>
  <si>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</si>
  <si>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</si>
  <si>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</si>
  <si>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</si>
  <si>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</si>
  <si>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</si>
  <si>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</si>
  <si>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</si>
  <si>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</si>
  <si>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</si>
  <si>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</si>
  <si>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</si>
  <si>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</si>
  <si>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</si>
  <si>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</si>
  <si>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</si>
  <si>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</si>
  <si>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</si>
  <si>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</si>
  <si>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</si>
  <si>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</si>
  <si>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</si>
  <si>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</si>
  <si>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</si>
  <si>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</si>
  <si>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</si>
  <si>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</si>
  <si>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</si>
  <si>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</si>
  <si>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</si>
  <si>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</si>
  <si>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</si>
  <si>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</si>
  <si>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</si>
  <si>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</si>
  <si>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</si>
  <si>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</si>
  <si>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</si>
  <si>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</si>
  <si>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</si>
  <si>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</si>
  <si>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</si>
  <si>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</si>
  <si>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</si>
  <si>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</si>
  <si>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</si>
  <si>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</si>
  <si>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</si>
  <si>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</si>
  <si>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</si>
  <si>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</si>
  <si>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</si>
  <si>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</si>
  <si>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</si>
  <si>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</si>
  <si>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</si>
  <si>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</si>
  <si>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</si>
  <si>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</si>
  <si>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</si>
  <si>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</si>
  <si>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</si>
  <si>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</si>
  <si>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</si>
  <si>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</si>
  <si>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</si>
  <si>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</si>
  <si>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</si>
  <si>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</si>
  <si>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</si>
  <si>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</si>
  <si>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</si>
  <si>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</si>
  <si>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</si>
  <si>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</si>
  <si>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</si>
  <si>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</si>
  <si>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</si>
  <si>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</si>
  <si>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</si>
  <si>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</si>
  <si>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</si>
  <si>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</si>
  <si>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</si>
  <si>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</si>
  <si>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</si>
  <si>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</si>
  <si>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</si>
  <si>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</si>
  <si>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</si>
  <si>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</si>
  <si>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</si>
  <si>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</si>
  <si>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</si>
  <si>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</si>
  <si>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</si>
  <si>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</si>
  <si>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</si>
  <si>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</si>
  <si>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</si>
  <si>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</si>
  <si>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</si>
  <si>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</si>
  <si>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</si>
  <si>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</si>
  <si>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</si>
  <si>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</si>
  <si>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</si>
  <si>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</si>
  <si>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</si>
  <si>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</si>
  <si>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</si>
  <si>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</si>
  <si>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</si>
  <si>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</si>
  <si>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</si>
  <si>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</si>
  <si>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</si>
  <si>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</si>
  <si>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</si>
  <si>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</si>
  <si>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</si>
  <si>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</si>
  <si>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</si>
  <si>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</si>
  <si>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</si>
  <si>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</si>
  <si>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</si>
  <si>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</si>
  <si>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</si>
  <si>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</si>
  <si>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</si>
  <si>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</si>
  <si>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</si>
  <si>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</si>
  <si>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</si>
  <si>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</si>
  <si>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</si>
  <si>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</si>
  <si>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</si>
  <si>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</si>
  <si>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</si>
  <si>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</si>
  <si>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</si>
  <si>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</si>
  <si>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</si>
  <si>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</si>
  <si>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</si>
  <si>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</si>
  <si>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</si>
  <si>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</si>
  <si>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</si>
  <si>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</si>
  <si>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</si>
  <si>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</si>
  <si>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</si>
  <si>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</si>
  <si>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</si>
  <si>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</si>
  <si>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</si>
  <si>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</si>
  <si>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</si>
  <si>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</si>
  <si>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</si>
  <si>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</si>
  <si>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</si>
  <si>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</si>
  <si>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</si>
  <si>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</si>
  <si>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</si>
  <si>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</si>
  <si>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</si>
  <si>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</si>
  <si>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</si>
  <si>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</si>
  <si>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</si>
  <si>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</si>
  <si>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</si>
  <si>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</si>
  <si>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</si>
  <si>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</si>
  <si>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</si>
  <si>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</si>
  <si>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</si>
  <si>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</si>
  <si>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</si>
  <si>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</si>
  <si>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</si>
  <si>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</si>
  <si>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</si>
  <si>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</si>
  <si>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</si>
  <si>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</si>
  <si>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</si>
  <si>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</si>
  <si>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</si>
  <si>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</si>
  <si>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</si>
  <si>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</si>
  <si>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</si>
  <si>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</si>
  <si>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</si>
  <si>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</si>
  <si>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</si>
  <si>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</si>
  <si>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</si>
  <si>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</si>
  <si>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</si>
  <si>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</si>
  <si>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</si>
  <si>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</si>
  <si>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</si>
  <si>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</si>
  <si>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</si>
  <si>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</si>
  <si>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</si>
  <si>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</si>
  <si>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</si>
  <si>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</si>
  <si>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</si>
  <si>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</si>
  <si>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</si>
  <si>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</si>
  <si>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</si>
  <si>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</si>
  <si>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</si>
  <si>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</si>
  <si>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</si>
  <si>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</si>
  <si>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</si>
  <si>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</si>
  <si>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</si>
  <si>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</si>
  <si>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</si>
  <si>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</si>
  <si>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</si>
  <si>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</si>
  <si>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</si>
  <si>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</si>
  <si>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</si>
  <si>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</si>
  <si>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</si>
  <si>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</si>
  <si>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</si>
  <si>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</si>
  <si>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</si>
  <si>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</si>
  <si>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</si>
  <si>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</si>
  <si>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</si>
  <si>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</si>
  <si>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</si>
  <si>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</si>
  <si>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</si>
  <si>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</si>
  <si>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</si>
  <si>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</si>
  <si>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</si>
  <si>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</si>
  <si>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</si>
  <si>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</si>
  <si>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</si>
  <si>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</si>
  <si>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</si>
  <si>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</si>
  <si>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</si>
  <si>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</si>
  <si>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</si>
  <si>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</si>
  <si>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</si>
  <si>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</si>
  <si>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</si>
  <si>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</si>
  <si>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</si>
  <si>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</si>
  <si>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</si>
  <si>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</si>
  <si>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</si>
  <si>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</si>
  <si>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</si>
  <si>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</si>
  <si>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</si>
  <si>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</si>
  <si>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</si>
  <si>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</si>
  <si>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</si>
  <si>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</si>
  <si>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</si>
  <si>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</si>
  <si>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</si>
  <si>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</si>
  <si>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</si>
  <si>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</si>
  <si>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</si>
  <si>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</si>
  <si>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</si>
  <si>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</si>
  <si>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</si>
  <si>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</si>
  <si>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</si>
  <si>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</si>
  <si>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</si>
  <si>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</si>
  <si>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</si>
  <si>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</si>
  <si>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</si>
  <si>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</si>
  <si>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</si>
  <si>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</si>
  <si>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</si>
  <si>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</si>
  <si>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</si>
  <si>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</si>
  <si>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</si>
  <si>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</si>
  <si>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</si>
  <si>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</si>
  <si>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</si>
  <si>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</si>
  <si>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</si>
  <si>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</si>
  <si>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</si>
  <si>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</si>
  <si>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</si>
  <si>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</si>
  <si>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</si>
  <si>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</si>
  <si>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</si>
  <si>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</si>
  <si>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</si>
  <si>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</si>
  <si>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</si>
  <si>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</si>
  <si>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</si>
  <si>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</si>
  <si>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</si>
  <si>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</si>
  <si>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</si>
  <si>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</si>
  <si>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</si>
  <si>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</si>
  <si>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</si>
  <si>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</si>
  <si>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</si>
  <si>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</si>
  <si>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</si>
  <si>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</si>
  <si>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</si>
  <si>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</si>
  <si>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</si>
  <si>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</si>
  <si>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</si>
  <si>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</si>
  <si>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</si>
  <si>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</si>
  <si>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</si>
  <si>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</si>
  <si>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</si>
  <si>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</si>
  <si>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</si>
  <si>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</si>
  <si>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</si>
  <si>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</si>
  <si>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</si>
  <si>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</si>
  <si>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</si>
  <si>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</si>
  <si>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</si>
  <si>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</si>
  <si>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</si>
  <si>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</si>
  <si>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</si>
  <si>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</si>
  <si>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</si>
  <si>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</si>
  <si>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</si>
  <si>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</si>
  <si>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</si>
  <si>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</si>
  <si>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</si>
  <si>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</si>
  <si>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</si>
  <si>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</si>
  <si>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</si>
  <si>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</si>
  <si>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</si>
  <si>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</si>
  <si>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</si>
  <si>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</si>
  <si>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</si>
  <si>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</si>
  <si>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</si>
  <si>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</si>
  <si>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</si>
  <si>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</si>
  <si>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</si>
  <si>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</si>
  <si>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</si>
  <si>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</si>
  <si>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</si>
  <si>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</si>
  <si>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</si>
  <si>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</si>
  <si>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</si>
  <si>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</si>
  <si>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</si>
  <si>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</si>
  <si>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</si>
  <si>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</si>
  <si>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</si>
  <si>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</si>
  <si>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</si>
  <si>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</si>
  <si>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</si>
  <si>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</si>
  <si>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</si>
  <si>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</si>
  <si>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</si>
  <si>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</si>
  <si>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</si>
  <si>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</si>
  <si>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</si>
  <si>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</si>
  <si>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</si>
  <si>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</si>
  <si>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</si>
  <si>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</si>
  <si>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</si>
  <si>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</si>
  <si>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</si>
  <si>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</si>
  <si>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</si>
  <si>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</si>
  <si>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</si>
  <si>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</si>
  <si>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</si>
  <si>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</si>
  <si>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</si>
  <si>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</si>
  <si>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</si>
  <si>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</si>
  <si>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</si>
  <si>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</si>
  <si>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</si>
  <si>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</si>
  <si>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</si>
  <si>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</si>
  <si>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</si>
  <si>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</si>
  <si>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</si>
  <si>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</si>
  <si>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</si>
  <si>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</si>
  <si>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</si>
  <si>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</si>
  <si>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</si>
  <si>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</si>
  <si>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</si>
  <si>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</si>
  <si>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</si>
  <si>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</si>
  <si>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</si>
  <si>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</si>
  <si>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</si>
  <si>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</si>
  <si>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</si>
  <si>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</si>
  <si>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</si>
  <si>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</si>
  <si>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</si>
  <si>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</si>
  <si>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</si>
  <si>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</si>
  <si>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</si>
  <si>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</si>
  <si>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</si>
  <si>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</si>
  <si>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</si>
  <si>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</si>
  <si>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</si>
  <si>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</si>
  <si>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</si>
  <si>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</si>
  <si>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</si>
  <si>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</si>
  <si>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</si>
  <si>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</si>
  <si>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</si>
  <si>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</si>
  <si>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</si>
  <si>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</si>
  <si>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</si>
  <si>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</si>
  <si>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</si>
  <si>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</si>
  <si>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</si>
  <si>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</si>
  <si>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</si>
  <si>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</si>
  <si>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</si>
  <si>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</si>
  <si>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</si>
  <si>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</si>
  <si>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</si>
  <si>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</si>
  <si>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</si>
  <si>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</si>
  <si>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</si>
  <si>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</si>
  <si>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</si>
  <si>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</si>
  <si>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</si>
  <si>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</si>
  <si>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</si>
  <si>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</si>
  <si>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</si>
  <si>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</si>
  <si>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</si>
  <si>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</si>
  <si>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</si>
  <si>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</si>
  <si>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</si>
  <si>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</si>
  <si>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</si>
  <si>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</si>
  <si>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</si>
  <si>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</si>
  <si>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</si>
  <si>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</si>
  <si>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</si>
  <si>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</si>
  <si>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</si>
  <si>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</si>
  <si>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</si>
  <si>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</si>
  <si>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</si>
  <si>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</si>
  <si>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</si>
  <si>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</si>
  <si>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</si>
  <si>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</si>
  <si>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</si>
  <si>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</si>
  <si>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</si>
  <si>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</si>
  <si>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</si>
  <si>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</si>
  <si>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</si>
  <si>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</si>
  <si>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</si>
  <si>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</si>
  <si>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</si>
  <si>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</si>
  <si>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</si>
  <si>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</si>
  <si>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</si>
  <si>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</si>
  <si>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</si>
  <si>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</si>
  <si>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</si>
  <si>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</si>
  <si>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</si>
  <si>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</si>
  <si>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</si>
  <si>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</si>
  <si>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</si>
  <si>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</si>
  <si>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</si>
  <si>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</si>
  <si>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</si>
  <si>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</si>
  <si>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</si>
  <si>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</si>
  <si>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</si>
  <si>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</si>
  <si>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</si>
  <si>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</si>
  <si>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</si>
  <si>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</si>
  <si>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</si>
  <si>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</si>
  <si>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</si>
  <si>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</si>
  <si>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</si>
  <si>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</si>
  <si>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</si>
  <si>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</si>
  <si>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</si>
  <si>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</si>
  <si>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</si>
  <si>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</si>
  <si>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</si>
  <si>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</si>
  <si>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</si>
  <si>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</si>
  <si>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</si>
  <si>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</si>
  <si>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</si>
  <si>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</si>
  <si>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</si>
  <si>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</si>
  <si>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</si>
  <si>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</si>
  <si>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</si>
  <si>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</si>
  <si>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</si>
  <si>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</si>
  <si>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</si>
  <si>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</si>
  <si>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</si>
  <si>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</si>
  <si>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</si>
  <si>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</si>
  <si>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</si>
  <si>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</si>
  <si>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</si>
  <si>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</si>
  <si>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</si>
  <si>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</si>
  <si>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</si>
  <si>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</si>
  <si>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</si>
  <si>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</si>
  <si>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</si>
  <si>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</si>
  <si>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</si>
  <si>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</si>
  <si>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</si>
  <si>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</si>
  <si>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</si>
  <si>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</si>
  <si>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</si>
  <si>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</si>
  <si>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</si>
  <si>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</si>
  <si>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</si>
  <si>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</si>
  <si>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</si>
  <si>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</si>
  <si>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</si>
  <si>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</si>
  <si>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</si>
  <si>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</si>
  <si>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</si>
  <si>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</si>
  <si>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</si>
  <si>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</si>
  <si>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</si>
  <si>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</si>
  <si>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</si>
  <si>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</si>
  <si>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</si>
  <si>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</si>
  <si>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</si>
  <si>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</si>
  <si>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</si>
  <si>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</si>
  <si>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</si>
  <si>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</si>
  <si>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</si>
  <si>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</si>
  <si>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</si>
  <si>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</si>
  <si>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</si>
  <si>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</si>
  <si>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</si>
  <si>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</si>
  <si>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</si>
  <si>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</si>
  <si>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</si>
  <si>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</si>
  <si>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</si>
  <si>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</si>
  <si>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</si>
  <si>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</si>
  <si>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</si>
  <si>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</si>
  <si>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</si>
  <si>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</si>
  <si>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</si>
  <si>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</si>
  <si>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</si>
  <si>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</si>
  <si>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</si>
  <si>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</si>
  <si>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</si>
  <si>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</si>
  <si>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</si>
  <si>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</si>
  <si>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</si>
  <si>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</si>
  <si>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</si>
  <si>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</si>
  <si>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</si>
  <si>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</si>
  <si>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</si>
  <si>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</si>
  <si>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</si>
  <si>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</si>
  <si>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</si>
  <si>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</si>
  <si>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</si>
  <si>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</si>
  <si>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</si>
  <si>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</si>
  <si>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</si>
  <si>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</si>
  <si>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</si>
  <si>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</si>
  <si>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</si>
  <si>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</si>
  <si>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</si>
  <si>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</si>
  <si>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</si>
  <si>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</si>
  <si>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</si>
  <si>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</si>
  <si>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</si>
  <si>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</si>
  <si>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</si>
  <si>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</si>
  <si>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</si>
  <si>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</si>
  <si>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</si>
  <si>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</si>
  <si>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</si>
  <si>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</si>
  <si>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</si>
  <si>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</si>
  <si>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</si>
  <si>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</si>
  <si>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</si>
  <si>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</si>
  <si>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</si>
  <si>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</si>
  <si>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</si>
  <si>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</si>
  <si>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</si>
  <si>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</si>
  <si>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</si>
  <si>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</si>
  <si>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</si>
  <si>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</si>
  <si>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</si>
  <si>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</si>
  <si>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</si>
  <si>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</si>
  <si>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</si>
  <si>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</si>
  <si>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</si>
  <si>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</si>
  <si>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</si>
  <si>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</si>
  <si>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</si>
  <si>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</si>
  <si>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</si>
  <si>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</si>
  <si>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</si>
  <si>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</si>
  <si>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</si>
  <si>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</si>
  <si>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</si>
  <si>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</si>
  <si>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</si>
  <si>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</si>
  <si>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</si>
  <si>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</si>
  <si>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</si>
  <si>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</si>
  <si>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</si>
  <si>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</si>
  <si>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</si>
  <si>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</si>
  <si>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</si>
  <si>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</si>
  <si>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</si>
  <si>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</si>
  <si>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</si>
  <si>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</si>
  <si>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</si>
  <si>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</si>
  <si>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</si>
  <si>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</si>
  <si>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</si>
  <si>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</si>
  <si>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</si>
  <si>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</si>
  <si>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</si>
  <si>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</si>
  <si>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</si>
  <si>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</si>
  <si>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</si>
  <si>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</si>
  <si>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</si>
  <si>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</si>
  <si>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</si>
  <si>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</si>
  <si>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</si>
  <si>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</si>
  <si>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</si>
  <si>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</si>
  <si>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</si>
  <si>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</si>
  <si>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</si>
  <si>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</si>
  <si>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</si>
  <si>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</si>
  <si>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</si>
  <si>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</si>
  <si>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</si>
  <si>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</si>
  <si>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</si>
  <si>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</si>
  <si>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</si>
  <si>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</si>
  <si>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</si>
  <si>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</si>
  <si>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</si>
  <si>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</si>
  <si>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</si>
  <si>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</si>
  <si>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</si>
  <si>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</si>
  <si>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</si>
  <si>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</si>
  <si>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</si>
  <si>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</si>
  <si>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</si>
  <si>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</si>
  <si>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</si>
  <si>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</si>
  <si>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</si>
  <si>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</si>
  <si>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</si>
  <si>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</si>
  <si>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</si>
  <si>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</si>
  <si>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</si>
  <si>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</si>
  <si>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</si>
  <si>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</si>
  <si>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</si>
  <si>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</si>
  <si>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</si>
  <si>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</si>
  <si>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</si>
  <si>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</si>
  <si>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</si>
  <si>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</si>
  <si>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</si>
  <si>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</si>
  <si>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</si>
  <si>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</si>
  <si>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</si>
  <si>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</si>
  <si>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</si>
  <si>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</si>
  <si>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</si>
  <si>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</si>
  <si>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</si>
  <si>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</si>
  <si>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</si>
  <si>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</si>
  <si>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</si>
  <si>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</si>
  <si>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</si>
  <si>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</si>
  <si>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</si>
  <si>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</si>
  <si>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</si>
  <si>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</si>
  <si>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</si>
  <si>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</si>
  <si>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</si>
  <si>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</si>
  <si>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</si>
  <si>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</si>
  <si>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</si>
  <si>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</si>
  <si>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</si>
  <si>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</si>
  <si>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</si>
  <si>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</si>
  <si>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</si>
  <si>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</si>
  <si>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</si>
  <si>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</si>
  <si>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</si>
  <si>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</si>
  <si>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</si>
  <si>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</si>
  <si>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</si>
  <si>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</si>
  <si>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</si>
  <si>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</si>
  <si>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</si>
  <si>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</si>
  <si>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</si>
  <si>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</si>
  <si>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</si>
  <si>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</si>
  <si>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</si>
  <si>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</si>
  <si>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</si>
  <si>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</si>
  <si>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</si>
  <si>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</si>
  <si>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</si>
  <si>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</si>
  <si>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</si>
  <si>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</si>
  <si>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</si>
  <si>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</si>
  <si>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</si>
  <si>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</si>
  <si>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</si>
  <si>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</si>
  <si>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</si>
  <si>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</si>
  <si>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</si>
  <si>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</si>
  <si>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</si>
  <si>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</si>
  <si>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</si>
  <si>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</si>
  <si>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</si>
  <si>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</si>
  <si>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</si>
  <si>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</si>
  <si>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</si>
  <si>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</si>
  <si>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</si>
  <si>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</si>
  <si>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</si>
  <si>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</si>
  <si>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</si>
  <si>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</si>
  <si>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</si>
  <si>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</si>
  <si>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</si>
  <si>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</si>
  <si>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</si>
  <si>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</si>
  <si>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</si>
  <si>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</si>
  <si>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</si>
  <si>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</si>
  <si>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</si>
  <si>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</si>
  <si>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</si>
  <si>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</si>
  <si>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</si>
  <si>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</si>
  <si>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</si>
  <si>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</si>
  <si>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</si>
  <si>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</si>
  <si>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</si>
  <si>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</si>
  <si>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</si>
  <si>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</si>
  <si>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</si>
  <si>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</si>
  <si>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</si>
  <si>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</si>
  <si>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</si>
  <si>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</si>
  <si>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</si>
  <si>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</si>
  <si>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</si>
  <si>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</si>
  <si>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</si>
  <si>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</si>
  <si>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</si>
  <si>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</si>
  <si>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</si>
  <si>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</si>
  <si>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</si>
  <si>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</si>
  <si>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</si>
  <si>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</si>
  <si>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</si>
  <si>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</si>
  <si>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</si>
  <si>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</si>
  <si>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</si>
  <si>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</si>
  <si>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</si>
  <si>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</si>
  <si>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</si>
  <si>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</si>
  <si>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</si>
  <si>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</si>
  <si>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</si>
  <si>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</si>
  <si>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</si>
  <si>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</si>
  <si>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</si>
  <si>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</si>
  <si>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</si>
  <si>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</si>
  <si>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</si>
  <si>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</si>
  <si>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</si>
  <si>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</si>
  <si>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</si>
  <si>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</si>
  <si>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</si>
  <si>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</si>
  <si>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</si>
  <si>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</si>
  <si>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</si>
  <si>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</si>
  <si>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</si>
  <si>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</si>
  <si>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</si>
  <si>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</si>
  <si>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</si>
  <si>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</si>
  <si>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</si>
  <si>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</si>
  <si>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</si>
  <si>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</si>
  <si>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</si>
  <si>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</si>
  <si>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</si>
  <si>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</si>
  <si>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</si>
  <si>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</si>
  <si>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</si>
  <si>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</si>
  <si>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</si>
  <si>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</si>
  <si>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</si>
  <si>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</si>
  <si>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</si>
  <si>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</si>
  <si>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</si>
  <si>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</si>
  <si>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</si>
  <si>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</si>
  <si>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</si>
  <si>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</si>
  <si>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</si>
  <si>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</si>
  <si>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</si>
  <si>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</si>
  <si>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</si>
  <si>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</si>
  <si>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</si>
  <si>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</si>
  <si>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</si>
  <si>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</si>
  <si>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</si>
  <si>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</si>
  <si>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</si>
  <si>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</si>
  <si>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</si>
  <si>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</si>
  <si>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</si>
  <si>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</si>
  <si>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</si>
  <si>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</si>
  <si>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</si>
  <si>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</si>
  <si>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</si>
  <si>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</si>
  <si>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</si>
  <si>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</si>
  <si>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</si>
  <si>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</si>
  <si>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</si>
  <si>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</si>
  <si>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</si>
  <si>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</si>
  <si>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</si>
  <si>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</si>
  <si>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</si>
  <si>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</si>
  <si>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</si>
  <si>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</si>
  <si>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</si>
  <si>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</si>
  <si>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</si>
  <si>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</si>
  <si>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</si>
  <si>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</si>
  <si>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</si>
  <si>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</si>
  <si>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</si>
  <si>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</si>
  <si>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</si>
  <si>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</si>
  <si>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</si>
  <si>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</si>
  <si>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</si>
  <si>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</si>
  <si>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</si>
  <si>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</si>
  <si>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</si>
  <si>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</si>
  <si>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</si>
  <si>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</si>
  <si>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</si>
  <si>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</si>
  <si>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</si>
  <si>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</si>
  <si>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</si>
  <si>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</si>
  <si>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</si>
  <si>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</si>
  <si>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</si>
  <si>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</si>
  <si>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</si>
  <si>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</si>
  <si>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 xml:space="preserve">Sceco disconnected meter due to registration meter and issue escalate to smt/P.G conncted and 3G only down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</si>
  <si>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</si>
  <si>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</si>
  <si>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</si>
  <si>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</si>
  <si>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</si>
  <si>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</si>
  <si>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</si>
  <si>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</si>
  <si>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</si>
  <si>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</si>
  <si>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</si>
  <si>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</si>
  <si>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</si>
  <si>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</si>
  <si>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</si>
  <si>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</si>
  <si>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PCM-20251208-00002038</t>
  </si>
  <si>
    <t xml:space="preserve">EM team at site </t>
  </si>
  <si>
    <t>PCM-20251208-00002167</t>
  </si>
  <si>
    <t>scattered sites HAJ0070 &amp; HAJ0289 &amp; HAJ2909 &amp; HAJ2901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</si>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</sst>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tabSelected="1"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336.82967465277761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45999.778100578704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45999.778100578704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45999.778100578704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45999.778100578704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45999.778100578704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45999.778100578704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45999.778100578704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45999.778100578704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45999.778100578704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45999.778100578704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45999.778100578704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45999.778100578704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45999.778100578704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45999.778100578704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45999.778100578704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45999.778100578704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45999.778100578704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45999.778100578704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45999.778100578704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45999.778100578704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45999.778100578704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45999.778100578704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45999.778100578704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45999.778100578704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45999.778100578704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45999.778100578704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45999.778100578704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45999.778100578704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45999.778100578704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45999.778100578704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45999.778100578704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45999.778100578704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45999.778100578704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45999.778100578704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45999.778100578704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45999.778100578704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45999.778100578704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45999.778100578704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45999.778100578704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45999.778100578704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45999.778100578704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45999.778100578704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45999.778100578704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45999.778100578704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45999.778100578704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45999.778100578704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45999.778100578704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45999.778100578704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45999.778100578704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45999.778100578704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45999.778100578704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45999.778100578704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45999.778100578704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45999.778100578704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45999.778100578704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45999.778100578704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45999.778100578704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45999.778100578704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45999.778100578704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45999.778100578704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45999.778100578704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45999.778100578704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45999.778100578704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45999.778100578704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45999.778100578704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45999.778100578704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45999.778100578704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45999.778100578704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45999.778100578704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45999.778100578704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45999.778100578704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45999.778100578704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45999.778100578704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45999.778100578704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45999.778100578704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45999.778100578704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45999.778100578704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45999.778100578704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45999.778100578704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45999.778100578704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45999.778100578704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45999.778100578704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45999.778100578704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45999.778100578704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45999.778100578704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45999.778100578704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45999.778100578704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45999.778100578704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45999.778100578704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45999.778100578704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45999.778100578704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45999.778100578704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45999.778100578704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45999.778100578704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45999.778100578704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45999.778100578704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45999.778100578704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45999.778100578704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45999.778100578704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45999.778100578704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45999.778100578704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45999.778100578704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45999.778100578704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45999.778100578704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45999.778100578704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45999.778100578704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45999.778100578704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45999.778100578704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45999.778100578704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45999.778100578704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45999.778100578704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45999.778100578704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45999.778100578704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45999.778100578704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45999.778100578704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45999.778100578704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45999.778100578704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45999.778100578704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45999.778100578704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45999.778100578704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45999.778100578704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45999.778100578704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45999.778100578704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45999.778100578704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45999.778100578704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45999.778100578704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45999.778100578704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45999.778100578704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45999.778100578704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45999.778100578704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45999.778100578704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45999.778100578704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45999.778100578704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45999.778100578704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45999.778100578704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45999.778100578704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45999.778100578704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45999.778100578704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45999.778100578704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45999.778100578704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45999.778100578704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45999.778100578704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45999.778100578704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45999.778100578704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45999.778100578704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45999.778100578704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45999.778100578704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45999.778100578704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45999.778100578704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45999.778100578704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45999.778100578704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45999.778100578704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45999.778100578704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45999.778100578704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45999.778100578704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45999.778100578704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45999.778100578704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45999.778100578704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45999.778100578704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45999.778100578704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45999.778100578704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45999.778100578704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45999.778100578704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45999.778100578704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45999.778100578704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45999.778100578704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45999.778100578704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45999.778100578704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45999.778100578704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45999.778100578704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45999.778100578704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45999.778100578704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E3848983-DC2C-4432-8A8C-22E988426E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174.77826261574228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15.390681597222283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2.4227186342614004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45999.778100578704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45999.778100578704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45999.778100578704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45999.778100578704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45999.778100578704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45999.778100578704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45999.778100578704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45999.778100578704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45999.778100578704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45999.778100578704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45999.778100578704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45999.778100578704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45999.778100578704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45999.778100578704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45999.778100578704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45999.778100578704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45999.778100578704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45999.778100578704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45999.778100578704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45999.778100578704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45999.778100578704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45999.778100578704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45999.778100578704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45999.778100578704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45999.778100578704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45999.778100578704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45999.778100578704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45999.778100578704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45999.778100578704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45999.778100578704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45999.778100578704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45999.778100578704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45999.778100578704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45999.778100578704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45999.778100578704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45999.778100578704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45999.778100578704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45999.778100578704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45999.778100578704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45999.778100578704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45999.778100578704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45999.778100578704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45999.778100578704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45999.778100578704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45999.778100578704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45999.778100578704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45999.778100578704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45999.778100578704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45999.778100578704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45999.778100578704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45999.778100578704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45999.778100578704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45999.778100578704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45999.778100578704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45999.778100578704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45999.778100578704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45999.778100578704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45999.778100578704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45999.778100578704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45999.778100578704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45999.778100578704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45999.778100578704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45999.778100578704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45999.778100578704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45999.778100578704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45999.778100578704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45999.778100578704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45999.778100578704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45999.778100578704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45999.778100578704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45999.778100578704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45999.778100578704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45999.778100578704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45999.778100578704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45999.778100578704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45999.778100578704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45999.778100578704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45999.778100578704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45999.778100578704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45999.778100578704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45999.778100578704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45999.778100578704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45999.778100578704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45999.778100578704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45999.778100578704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45999.778100578704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45999.778100578704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45999.778100578704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45999.778100578704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45999.778100578704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45999.778100578704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45999.778100578704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45999.778100578704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45999.778100578704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45999.778100578704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45999.778100578704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45999.778100578704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45999.778100578704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45999.778100578704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45999.778100578704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45999.778100578704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45999.778100578704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45999.778100578704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45999.778100578704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45999.778100578704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45999.778100578704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45999.778100578704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45999.778100578704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45999.778100578704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45999.778100578704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45999.778100578704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45999.778100578704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45999.778100578704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45999.778100578704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45999.778100578704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45999.778100578704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45999.778100578704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45999.778100578704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45999.778100578704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45999.778100578704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45999.778100578704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45999.778100578704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45999.778100578704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45999.778100578704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45999.778100578704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45999.778100578704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45999.778100578704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45999.778100578704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45999.778100578704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45999.778100578704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45999.778100578704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45999.778100578704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45999.778100578704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45999.778100578704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45999.778100578704</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45999.778100578704</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45999.778100578704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45999.778100578704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45999.778100578704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45999.778100578704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45999.778100578704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45999.778100578704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45999.778100578704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45999.778100578704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45999.778100578704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45999.778100578704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45999.778100578704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45999.778100578704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45999.778100578704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45999.778100578704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45999.778100578704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45999.778100578704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45999.778100578704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45999.778100578704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45999.778100578704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45999.778100578704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45999.778100578704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45999.778100578704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45999.778100578704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45999.778100578704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45999.778100578704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45999.778100578704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45999.778100578704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45999.778100578704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45999.778100578704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45999.778100578704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45999.778100578704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45999.778100578704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45999.778100578704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45999.778100578704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45999.778100578704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45999.778100578704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45999.778100578704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45999.778100578704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45999.778100578704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45999.778100578704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45999.778100578704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45999.778100578704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45999.778100578704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45999.778100578704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45999.778100578704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45999.778100578704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45999.778100578704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45999.778100578704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45999.778100578704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45999.778100578704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45999.778100578704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45999.778100578704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45999.778100578704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45999.778100578704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45999.778100578704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45999.778100578704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45999.778100578704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45999.778100578704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45999.778100578704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45999.778100578704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45999.778100578704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45999.778100578704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45999.778100578704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45999.778100578704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45999.778100578704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45999.778100578704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45999.778100578704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45999.778100578704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45999.778100578704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45999.778100578704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45999.778100578704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45999.778100578704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45999.778100578704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45999.778100578704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45999.778100578704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45999.778100578704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45999.778100578704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45999.778100578704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45999.778100578704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45999.778100578704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45999.778100578704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45999.778100578704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45999.778100578704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45999.778100578704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45999.778100578704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45999.778100578704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45999.778100578704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45999.778100578704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45999.778100578704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45999.778100578704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45999.778100578704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45999.778100578704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45999.778100578704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45999.778100578704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45999.778100578704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45999.778100578704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45999.778100578704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45999.778100578704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45999.778100578704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45999.778100578704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45999.778100578704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45999.778100578704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45999.778100578704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45999.778100578704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45999.778100578704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45999.778100578704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45999.778100578704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45999.778100578704</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45999.778100578704</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45999.778100578704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45999.778100578704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45999.778100578704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45999.778100578704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45999.778100578704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45999.778100578704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45999.778100578704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45999.778100578704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45999.778100578704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45999.778100578704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45999.778100578704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45999.778100578704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45999.778100578704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45999.778100578704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45999.778100578704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45999.778100578704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45999.778100578704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45999.778100578704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45999.778100578704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45999.778100578704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45999.778100578704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45999.778100578704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45999.778100578704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45999.778100578704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45999.778100578704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45999.778100578704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45999.778100578704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45999.778100578704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45999.778100578704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45999.778100578704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45999.778100578704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45999.778100578704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45999.778100578704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45999.778100578704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45999.778100578704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45999.778100578704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45999.778100578704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45999.778100578704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45999.778100578704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45999.778100578704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45999.778100578704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45999.778100578704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45999.778100578704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45999.778100578704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45999.778100578704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45999.778100578704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45999.778100578704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45999.778100578704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45999.778100578704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45999.778100578704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45999.778100578704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45999.778100578704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45999.778100578704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45999.778100578704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45999.778100578704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45999.778100578704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45999.778100578704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45999.778100578704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45999.778100578704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45999.778100578704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45999.778100578704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45999.778100578704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45999.778100578704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45999.778100578704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45999.778100578704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45999.778100578704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45999.778100578704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45999.778100578704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45999.778100578704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45999.778100578704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45999.778100578704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45999.778100578704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45999.778100578704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45999.778100578704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45999.778100578704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45999.778100578704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45999.778100578704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45999.778100578704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45999.778100578704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45999.778100578704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45999.778100578704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45999.778100578704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45999.778100578704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45999.778100578704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45999.778100578704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45999.778100578704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45999.778100578704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45999.778100578704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45999.778100578704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45999.778100578704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45999.778100578704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45999.778100578704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45999.778100578704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45999.778100578704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45999.778100578704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45999.778100578704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45999.778100578704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45999.778100578704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45999.778100578704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45999.778100578704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45999.778100578704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45999.778100578704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45999.778100578704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45999.778100578704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45999.778100578704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45999.778100578704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45999.778100578704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45999.778100578704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45999.778100578704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45999.778100578704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45999.778100578704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45999.778100578704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45999.778100578704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45999.778100578704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45999.778100578704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45999.778100578704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45999.778100578704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45999.778100578704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45999.778100578704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45999.778100578704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45999.778100578704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45999.778100578704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45999.778100578704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45999.778100578704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45999.778100578704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45999.778100578704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45999.778100578704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45999.778100578704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45999.778100578704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45999.778100578704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45999.778100578704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45999.778100578704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45999.778100578704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45999.778100578704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45999.778100578704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45999.778100578704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45999.778100578704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45999.778100578704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45999.778100578704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45999.778100578704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45999.778100578704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45999.778100578704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45999.778100578704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45999.778100578704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45999.778100578704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45999.778100578704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45999.778100578704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45999.778100578704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45999.778100578704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45999.778100578704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45999.778100578704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45999.778100578704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45999.778100578704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45999.778100578704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45999.778100578704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45999.778100578704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45999.778100578704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45999.778100578704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45999.778100578704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45999.778100578704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45999.778100578704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45999.778100578704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45999.778100578704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45999.778100578704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45999.778100578704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45999.778100578704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45999.778100578704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45999.778100578704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45999.778100578704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45999.778100578704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45999.778100578704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45999.778100578704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45999.778100578704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45999.778100578704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45999.778100578704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45999.778100578704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45999.778100578704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45999.778100578704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45999.778100578704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45999.778100578704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45999.778100578704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45999.778100578704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45999.778100578704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45999.778100578704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45999.778100578704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45999.778100578704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45999.778100578704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45999.778100578704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45999.778100578704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45999.778100578704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45999.778100578704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45999.778100578704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45999.778100578704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45999.778100578704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45999.778100578704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45999.778100578704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45999.778100578704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45999.778100578704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45999.778100578704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45999.778100578704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45999.778100578704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45999.778100578704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45999.778100578704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45999.778100578704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45999.778100578704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45999.778100578704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45999.778100578704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45999.778100578704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45999.778100578704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45999.778100578704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45999.778100578704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45999.778100578704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45999.778100578704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45999.778100578704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45999.778100578704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45999.778100578704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45999.778100578704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45999.778100578704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45999.778100578704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45999.778100578704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45999.778100578704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45999.778100578704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45999.778100578704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45999.778100578704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45999.778100578704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45999.778100578704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45999.778100578704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45999.778100578704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45999.778100578704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45999.778100578704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45999.778100578704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45999.778100578704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45999.778100578704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45999.778100578704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45999.778100578704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45999.778100578704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45999.778100578704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45999.778100578704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45999.778100578704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45999.778100578704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45999.778100578704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45999.778100578704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45999.778100578704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45999.778100578704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45999.778100578704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45999.778100578704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45999.778100578704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45999.778100578704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45999.778100578704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45999.778100578704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45999.778100578704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45999.778100578704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45999.778100578704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45999.778100578704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45999.778100578704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45999.778100578704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45999.778100578704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45999.778100578704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45999.778100578704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45999.778100578704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45999.778100578704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45999.778100578704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45999.778100578704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45999.778100578704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45999.778100578704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45999.778100578704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45999.778100578704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45999.778100578704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45999.778100578704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45999.778100578704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45999.778100578704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45999.778100578704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45999.778100578704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45999.778100578704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45999.778100578704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45999.778100578704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45999.778100578704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45999.778100578704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45999.778100578704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45999.778100578704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45999.778100578704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45999.778100578704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45999.778100578704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45999.778100578704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45999.778100578704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45999.778100578704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45999.778100578704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45999.778100578704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45999.778100578704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45999.778100578704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45999.778100578704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45999.778100578704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45999.778100578704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45999.778100578704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45999.778100578704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45999.778100578704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45999.778100578704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45999.778100578704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45999.778100578704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45999.778100578704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45999.778100578704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45999.778100578704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45999.778100578704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45999.778100578704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45999.778100578704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45999.778100578704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45999.778100578704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45999.778100578704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45999.778100578704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45999.778100578704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45999.778100578704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45999.778100578704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45999.778100578704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45999.778100578704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45999.778100578704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45999.778100578704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45999.778100578704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45999.778100578704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45999.778100578704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45999.778100578704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45999.778100578704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45999.778100578704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45999.778100578704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45999.778100578704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45999.778100578704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45999.778100578704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45999.778100578704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45999.778100578704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45999.778100578704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45999.778100578704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45999.778100578704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45999.778100578704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45999.778100578704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45999.778100578704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45999.778100578704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45999.778100578704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45999.778100578704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45999.778100578704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45999.778100578704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45999.778100578704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45999.778100578704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45999.778100578704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45999.778100578704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45999.778100578704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45999.778100578704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45999.778100578704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45999.778100578704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45999.778100578704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45999.778100578704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45999.778100578704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45999.778100578704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45999.778100578704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45999.778100578704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45999.778100578704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45999.778100578704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45999.778100578704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45999.778100578704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45999.778100578704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45999.778100578704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45999.778100578704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45999.778100578704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45999.778100578704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45999.778100578704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45999.778100578704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45999.778100578704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45999.778100578704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45999.778100578704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45999.778100578704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45999.778100578704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45999.778100578704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45999.778100578704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45999.778100578704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45999.778100578704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45999.778100578704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45999.778100578704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45999.778100578704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45999.778100578704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45999.778100578704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45999.778100578704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45999.778100578704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45999.778100578704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45999.778100578704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45999.778100578704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45999.778100578704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45999.778100578704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45999.778100578704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45999.778100578704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45999.778100578704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45999.778100578704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45999.778100810188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45999.778100810188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45999.778100810188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45999.778100810188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45999.778100810188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45999.778100810188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45999.778100810188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45999.778100810188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45999.778100810188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45999.778100810188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45999.778100810188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45999.778100810188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45999.778100810188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45999.778100810188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45999.778100810188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45999.778100810188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45999.778100810188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45999.778100810188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45999.778100810188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45999.778100810188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45999.778100810188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45999.778100810188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45999.778100810188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45999.778100810188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45999.778100810188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45999.778100810188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45999.778100810188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45999.778100810188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45999.778100810188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45999.778100810188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45999.778100810188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45999.778100810188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45999.778100810188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45999.778100810188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45999.778100810188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45999.778100810188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45999.778100810188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45999.778100810188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45999.778100810188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45999.778100810188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45999.778100810188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45999.778100810188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45999.778100810188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45999.778100810188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45999.778100810188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45999.778100810188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45999.778100810188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45999.778100810188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45999.778100810188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45999.778100810188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45999.778100810188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45999.778100810188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45999.778100810188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45999.778100810188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45999.778100810188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45999.778100810188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45999.778100810188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45999.778100810188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45999.778100810188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45999.778100810188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45999.778100810188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45999.778100810188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45999.778100810188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45999.778100810188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45999.778100810188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45999.778100810188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45999.778100810188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45999.778100810188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45999.778100810188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45999.778100810188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45999.778100810188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45999.778100810188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45999.778100810188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45999.778100810188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45999.778100810188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45999.778100810188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45999.778100810188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45999.778100810188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45999.778100810188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45999.778100810188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45999.778100810188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45999.778100810188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45999.778100810188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45999.778100810188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45999.778100810188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45999.778100810188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45999.778100810188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45999.778100810188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45999.778100810188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45999.778100810188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45999.778100810188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45999.778100810188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45999.778100810188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45999.778100810188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45999.778100810188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45999.778100810188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45999.778100810188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45999.778100810188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45999.778100810188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45999.778100810188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45999.778100810188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45999.778100810188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45999.778100810188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45999.778100810188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45999.778100810188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45999.778100810188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45999.778100810188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45999.778100810188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45999.778100810188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45999.778100810188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45999.778100810188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45999.778100810188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45999.778100810188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45999.778100810188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45999.778100810188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45999.778100810188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45999.778100810188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45999.778100810188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45999.778100810188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45999.778100810188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45999.778100810188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45999.778100810188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45999.778100810188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45999.778100810188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45999.778100810188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45999.778100810188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45999.778100810188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45999.778100810188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45999.778100810188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45999.778100810188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45999.778100810188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45999.778100810188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45999.778100810188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45999.778100810188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45999.778100810188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45999.778100810188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45999.778100810188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45999.778100810188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45999.778100810188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45999.778100810188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45999.778100810188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45999.778100810188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45999.778100810188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45999.778100810188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45999.778100810188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45999.778100810188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45999.778100810188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45999.778100810188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45999.778100810188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45999.778100810188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45999.778100810188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45999.778100810188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45999.778100810188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45999.778100810188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45999.778100810188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45999.778100810188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45999.778100810188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45999.778100810188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45999.778100810188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45999.778100810188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45999.778100810188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45999.778100810188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45999.778100810188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45999.778100810188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45999.778100810188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45999.778100810188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45999.778100810188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45999.778100810188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45999.778100810188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45999.778100810188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45999.778100810188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45999.778100810188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45999.778100810188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45999.778100810188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45999.778100810188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45999.778100810188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45999.778100810188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45999.778100810188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45999.778100810188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45999.778100810188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45999.778100810188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45999.778100810188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45999.778100810188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45999.778100810188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45999.778100810188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45999.778100810188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45999.778100810188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45999.778100810188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45999.778100810188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45999.778100810188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45999.778100810188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45999.778100810188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45999.778100810188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45999.778100810188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45999.778100810188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45999.778100810188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45999.778100810188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45999.778100810188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45999.778100810188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45999.778100810188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45999.778100810188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45999.778100810188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45999.778100810188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45999.778100810188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45999.778100810188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45999.778100810188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45999.778100810188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45999.778100810188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45999.778100810188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45999.778100810188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45999.778100810188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45999.778100810188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45999.778100810188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45999.778100810188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45999.778100810188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45999.778100810188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45999.778100810188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45999.778100810188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45999.778100810188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45999.778100810188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45999.778100810188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45999.778100810188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45999.778100810188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45999.778100810188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45999.778100810188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45999.778100810188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45999.778100810188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45999.778100810188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45999.778100810188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45999.778100810188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45999.778100810188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45999.778100810188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45999.778100810188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45999.778100810188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45999.778100810188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45999.778100810188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45999.778100810188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45999.778100810188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45999.778100810188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45999.778100810188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45999.778100810188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45999.778100810188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45999.778100810188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45999.778100810188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45999.778100810188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45999.778100810188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45999.778100810188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45999.778100810188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45999.778100810188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45999.778100810188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45999.778100810188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45999.778100810188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45999.778100810188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45999.778100810188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45999.778100810188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45999.778100810188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45999.778100810188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45999.778100810188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45999.778100810188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45999.778100810188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45999.778100810188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45999.778100810188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45999.778100810188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45999.778100810188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45999.778100810188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45999.778100810188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45999.778100810188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45999.778100810188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45999.778100810188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45999.778100810188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45999.778100810188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45999.778100810188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45999.778100810188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45999.778100810188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45999.778100810188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45999.778100810188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45999.778100810188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45999.778100810188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45999.778100810188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45999.778100810188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45999.778100810188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45999.778100810188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45999.778100810188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45999.778100810188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45999.778100810188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45999.778100810188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45999.778100810188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45999.778100810188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45999.778100810188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45999.778100810188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45999.778100810188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45999.778100810188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45999.778100810188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45999.778100810188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45999.778100810188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45999.778100810188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45999.778100810188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45999.778100810188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45999.778100810188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45999.778100810188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45999.778100810188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45999.778100810188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45999.778100810188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45999.778100810188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45999.778100810188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45999.778100810188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45999.778100810188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45999.778100810188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45999.778100810188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45999.778100810188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45999.778100810188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45999.778100810188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45999.778100810188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45999.778100810188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45999.778100810188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45999.778100810188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45999.778100810188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45999.778100810188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45999.778100810188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45999.778100810188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45999.778100810188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45999.778100810188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45999.778100810188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45999.778100810188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45999.778100810188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45999.778100810188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45999.778100810188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45999.778100810188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45999.778100810188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45999.778100810188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45999.778100810188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45999.778100810188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45999.778100810188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45999.778100810188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45999.778100810188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45999.778100810188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45999.778100810188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45999.778100810188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45999.778100810188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45999.778100810188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45999.778100810188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45999.778100810188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45999.778100810188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45999.778100810188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45999.778100810188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45999.778100810188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45999.778100810188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45999.778100810188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45999.778100810188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45999.778100810188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45999.778100810188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45999.778100810188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45999.778100810188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45999.778100810188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45999.778100810188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45999.778100810188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45999.778100810188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45999.778100810188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45999.778100810188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45999.778100810188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45999.778100810188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45999.778100810188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45999.778100810188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45999.778100810188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45999.778100810188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45999.778100810188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45999.778100810188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45999.778100810188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45999.778100810188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45999.778100810188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45999.778100810188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45999.778100810188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45999.778100810188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45999.778100810188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45999.778100810188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45999.778100810188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45999.778100810188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45999.778100810188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45999.778100810188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45999.778100810188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45999.778100810188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45999.778100810188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45999.778100810188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45999.778100810188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45999.778100810188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45999.778100810188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45999.778100810188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45999.778100810188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45999.778100810188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45999.778100810188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45999.778100810188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45999.778100810188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45999.778100810188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45999.778100810188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45999.778100810188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45999.778100810188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45999.778100810188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45999.778100810188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45999.778100810188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45999.778100810188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45999.778100810188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45999.778100810188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45999.778100810188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45999.778100810188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45999.778100810188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45999.778100810188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45999.778100810188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45999.778100810188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45999.778100810188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45999.778100810188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45999.778100810188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45999.778100810188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45999.778100810188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45999.778100810188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45999.778100810188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45999.778100810188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45999.778100810188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45999.778100810188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45999.778100810188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45999.778100810188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45999.778100810188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45999.778100810188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45999.778100810188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45999.778100810188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45999.778100810188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45999.778100810188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45999.778100810188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45999.778100810188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45999.778100810188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45999.778100810188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45999.778100810188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45999.778100810188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45999.778100810188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45999.778100810188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45999.778100810188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45999.778100810188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45999.778100810188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45999.778100810188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45999.778100810188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45999.778100810188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45999.778100810188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45999.778100810188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45999.778100810188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45999.778100810188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45999.778100810188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45999.778100810188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45999.778100810188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45999.778100810188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45999.778100810188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45999.778100810188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45999.778100810188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45999.778100810188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45999.778100810188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45999.778100810188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45999.778100810188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45999.778100810188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45999.778100810188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45999.778100810188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45999.778100810188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45999.778100810188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45999.778100810188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45999.778100810188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45999.778100810188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45999.778100810188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45999.778100810188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45999.778100810188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45999.778100810188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45999.778100810188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45999.778100810188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45999.778100810188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45999.778100810188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45999.778100810188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45999.778100810188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45999.778100810188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45999.778100810188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45999.778100810188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45999.778100810188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45999.778100810188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45999.778100810188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45999.778100810188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45999.778100810188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45999.778100810188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45999.778100810188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45999.778100810188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45999.778100810188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45999.778100810188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45999.778100810188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45999.778100810188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45999.778100810188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45999.778100810188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45999.778100810188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45999.778100810188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45999.778100810188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45999.778100810188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45999.778100810188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45999.778100810188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45999.778100810188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45999.778100810188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45999.778100810188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45999.778100810188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45999.778100810188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45999.778100810188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45999.778100810188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45999.778100810188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45999.778100810188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45999.778100810188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296.29738298610755</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0.98395706018345663</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45999.778100578704</v>
      </c>
      <c r="H4" s="91">
        <v>45999.038888888892</v>
      </c>
      <c r="I4" s="107" t="str">
        <f>IFERROR(VLOOKUP(D4,DB!A:F,6,0),"")</f>
        <v>SCECO</v>
      </c>
      <c r="J4" s="107" t="str">
        <f>IFERROR(VLOOKUP(D4,DB!A:G,7,0),"")</f>
        <v>Dead</v>
      </c>
      <c r="K4" s="93" t="s">
        <v>39124</v>
      </c>
      <c r="L4" s="87" t="str">
        <f>IFERROR(VLOOKUP(D4,DB!A:I,9,0),"")</f>
        <v>Latis</v>
      </c>
    </row>
    <row r="5" spans="1:16" ht="43.5" customHeight="1">
      <c r="A5" s="107" t="s">
        <v>39125</v>
      </c>
      <c r="B5" s="107" t="str">
        <f>IFERROR(VLOOKUP(D5,DB!A:K,11,0),"")</f>
        <v>R4</v>
      </c>
      <c r="C5" s="89">
        <v>1</v>
      </c>
      <c r="D5" s="87" t="s">
        <v>32758</v>
      </c>
      <c r="E5" s="90" t="s">
        <v>39106</v>
      </c>
      <c r="F5" s="91">
        <v>45999.298831018517</v>
      </c>
      <c r="G5" s="92">
        <f t="shared" ca="1" si="0"/>
        <v>0.47926956018636702</v>
      </c>
      <c r="H5" s="91">
        <v>45999.539340277777</v>
      </c>
      <c r="I5" s="107" t="str">
        <f>IFERROR(VLOOKUP(D5,DB!A:F,6,0),"")</f>
        <v>SCECO</v>
      </c>
      <c r="J5" s="107" t="str">
        <f>IFERROR(VLOOKUP(D5,DB!A:G,7,0),"")</f>
        <v>No BB Shifted</v>
      </c>
      <c r="K5" s="93" t="s">
        <v>39126</v>
      </c>
      <c r="L5" s="87" t="str">
        <f>IFERROR(VLOOKUP(D5,DB!A:I,9,0),"")</f>
        <v>Latis</v>
      </c>
    </row>
    <row r="6" spans="1:16" ht="15" customHeight="1">
      <c r="A6" s="107"/>
      <c r="B6" s="107" t="str">
        <f>IFERROR(VLOOKUP(D6,DB!A:K,11,0),"")</f>
        <v/>
      </c>
      <c r="C6" s="89"/>
      <c r="D6" s="87"/>
      <c r="E6" s="90"/>
      <c r="F6" s="91"/>
      <c r="G6" s="92">
        <f t="shared" ca="1" si="0"/>
        <v>45999.778100578704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45999.778100578704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45999.778100578704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45999.778100578704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45999.778100578704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45999.778100578704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45999.778100578704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45999.778100578704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45999.778100578704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45999.778100578704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45999.778100578704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45999.778100578704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45999.778100578704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45999.778100578704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45999.778100578704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45999.778100578704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45999.778100578704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45999.778100578704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45999.778100578704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45999.778100578704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45999.778100578704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45999.778100578704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45999.778100578704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45999.778100578704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45999.778100578704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45999.778100578704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45999.778100578704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45999.778100578704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45999.778100578704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45999.778100578704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45999.778100578704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45999.778100578704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45999.778100578704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45999.778100578704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45999.778100578704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45999.778100578704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45999.778100578704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45999.778100578704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45999.778100578704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45999.778100578704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45999.778100578704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45999.778100578704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45999.778100578704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45999.778100578704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45999.778100578704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45999.778100578704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45999.778100578704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45999.778100578704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45999.778100578704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45999.778100578704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45999.778100578704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45999.778100578704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45999.778100578704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45999.778100578704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45999.778100578704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45999.778100578704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45999.778100578704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45999.778100578704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45999.778100578704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45999.778100578704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45999.778100578704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45999.778100578704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45999.778100578704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45999.778100578704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45999.778100578704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45999.778100578704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45999.778100578704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45999.778100578704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45999.778100578704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45999.778100578704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45999.778100578704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45999.778100578704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45999.778100578704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45999.778100578704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45999.778100578704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45999.778100578704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45999.778100578704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45999.778100578704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45999.778100578704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45999.778100578704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45999.778100578704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45999.778100578704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45999.778100578704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45999.778100578704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45999.778100578704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45999.778100578704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45999.778100578704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45999.778100578704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45999.778100578704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45999.778100578704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45999.778100578704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45999.778100578704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45999.778100578704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45999.778100578704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45999.778100578704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45999.778100578704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45999.778100578704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45999.778100578704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45999.778100578704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45999.778100578704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45999.778100578704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45999.778100578704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45999.778100578704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45999.778100578704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45999.778100578704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45999.778100578704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45999.778100578704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45999.778100578704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45999.778100578704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45999.778100578704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45999.778100578704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45999.778100578704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45999.778100578704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45999.778100578704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45999.778100578704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45999.778100578704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45999.778100578704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45999.778100578704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45999.778100578704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45999.778100578704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45999.778100578704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45999.778100578704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45999.778100578704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C9" sqref="C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107.94604039351543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73.589223263887106</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51.116989467591338</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18.404801967590174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2.6706121527749929</v>
      </c>
      <c r="H6" s="38">
        <v>45997.093599537038</v>
      </c>
      <c r="I6" s="37" t="str">
        <f>IFERROR(VLOOKUP(D6,DB!A:F,6,0),"")</f>
        <v>SCECO</v>
      </c>
      <c r="J6" s="37" t="str">
        <f>IFERROR(VLOOKUP(D6,DB!A:G,7,0),"")</f>
        <v>In progress</v>
      </c>
      <c r="K6" s="37" t="s">
        <v>39136</v>
      </c>
      <c r="L6" s="37" t="str">
        <f>IFERROR(VLOOKUP(D6,DB!A:I,9,0),"")</f>
        <v>Latis</v>
      </c>
    </row>
    <row r="7" spans="1:13" ht="30.75">
      <c r="A7" s="100" t="s">
        <v>39137</v>
      </c>
      <c r="B7" s="37" t="str">
        <f>IFERROR(VLOOKUP(D7,DB!A:K,11,0),"")</f>
        <v>R5</v>
      </c>
      <c r="C7" s="37">
        <v>1</v>
      </c>
      <c r="D7" s="37" t="s">
        <v>38216</v>
      </c>
      <c r="E7" s="37" t="s">
        <v>39138</v>
      </c>
      <c r="F7" s="38"/>
      <c r="G7" s="131">
        <f ca="1">IFERROR(NOW()-F7,"")</f>
        <v>45999.778100578704</v>
      </c>
      <c r="H7" s="38">
        <v>45999.642465277779</v>
      </c>
      <c r="I7" s="37" t="str">
        <f>IFERROR(VLOOKUP(D7,DB!A:F,6,0),"")</f>
        <v>SCECO</v>
      </c>
      <c r="J7" s="37" t="str">
        <f>IFERROR(VLOOKUP(D7,DB!A:G,7,0),"")</f>
        <v>Haj Removal</v>
      </c>
      <c r="K7" s="37" t="s">
        <v>39139</v>
      </c>
      <c r="L7" s="37" t="str">
        <f>IFERROR(VLOOKUP(D7,DB!A:I,9,0),"")</f>
        <v>Latis</v>
      </c>
    </row>
    <row r="8" spans="1:13" ht="30.75">
      <c r="A8" s="37" t="s">
        <v>39137</v>
      </c>
      <c r="B8" s="37" t="str">
        <f>IFERROR(VLOOKUP(D8,DB!A:K,11,0),"")</f>
        <v>R5</v>
      </c>
      <c r="C8" s="37">
        <v>1</v>
      </c>
      <c r="D8" s="100" t="s">
        <v>38196</v>
      </c>
      <c r="E8" s="37" t="s">
        <v>39138</v>
      </c>
      <c r="F8" s="38"/>
      <c r="G8" s="131">
        <f ca="1">IFERROR(NOW()-F8,"")</f>
        <v>45999.778100578704</v>
      </c>
      <c r="H8" s="38">
        <v>45999.642465277779</v>
      </c>
      <c r="I8" s="37" t="str">
        <f>IFERROR(VLOOKUP(D8,DB!A:F,6,0),"")</f>
        <v>SCECO</v>
      </c>
      <c r="J8" s="37" t="str">
        <f>IFERROR(VLOOKUP(D8,DB!A:G,7,0),"")</f>
        <v>Haj Removal</v>
      </c>
      <c r="K8" s="37" t="s">
        <v>39140</v>
      </c>
      <c r="L8" s="37" t="str">
        <f>IFERROR(VLOOKUP(D8,DB!A:I,9,0),"")</f>
        <v>Latis</v>
      </c>
    </row>
    <row r="9" spans="1:13" ht="30.75">
      <c r="A9" s="100" t="s">
        <v>39137</v>
      </c>
      <c r="B9" s="37" t="str">
        <f>IFERROR(VLOOKUP(D9,DB!A:K,11,0),"")</f>
        <v>R5</v>
      </c>
      <c r="C9" s="37">
        <v>1</v>
      </c>
      <c r="D9" s="100" t="s">
        <v>38349</v>
      </c>
      <c r="E9" s="37" t="s">
        <v>39138</v>
      </c>
      <c r="F9" s="38"/>
      <c r="G9" s="131">
        <f ca="1">IFERROR(NOW()-F9,"")</f>
        <v>45999.778100578704</v>
      </c>
      <c r="H9" s="38">
        <v>45999.642465277779</v>
      </c>
      <c r="I9" s="37" t="str">
        <f>IFERROR(VLOOKUP(D9,DB!A:F,6,0),"")</f>
        <v>SCECO</v>
      </c>
      <c r="J9" s="37" t="str">
        <f>IFERROR(VLOOKUP(D9,DB!A:G,7,0),"")</f>
        <v>Haj Removal</v>
      </c>
      <c r="K9" s="37" t="s">
        <v>39140</v>
      </c>
      <c r="L9" s="37" t="str">
        <f>IFERROR(VLOOKUP(D9,DB!A:I,9,0),"")</f>
        <v>Latis</v>
      </c>
    </row>
    <row r="10" spans="1:13" ht="30.75">
      <c r="A10" s="37" t="s">
        <v>39137</v>
      </c>
      <c r="B10" s="37" t="str">
        <f>IFERROR(VLOOKUP(D10,DB!A:K,11,0),"")</f>
        <v>R5</v>
      </c>
      <c r="C10" s="37">
        <v>2</v>
      </c>
      <c r="D10" s="37" t="s">
        <v>38311</v>
      </c>
      <c r="E10" s="37" t="s">
        <v>39138</v>
      </c>
      <c r="F10" s="38"/>
      <c r="G10" s="131">
        <f ca="1">IFERROR(NOW()-F10,"")</f>
        <v>45999.778100578704</v>
      </c>
      <c r="H10" s="38">
        <v>45999.642465277779</v>
      </c>
      <c r="I10" s="37" t="str">
        <f>IFERROR(VLOOKUP(D10,DB!A:F,6,0),"")</f>
        <v>SCECO</v>
      </c>
      <c r="J10" s="37" t="str">
        <f>IFERROR(VLOOKUP(D10,DB!A:G,7,0),"")</f>
        <v>Haj Removal</v>
      </c>
      <c r="K10" s="37" t="s">
        <v>39140</v>
      </c>
      <c r="L10" s="37" t="str">
        <f>IFERROR(VLOOKUP(D10,DB!A:I,9,0),"")</f>
        <v>Latis</v>
      </c>
    </row>
    <row r="11" spans="1:13" ht="30.75">
      <c r="A11" s="37" t="s">
        <v>39137</v>
      </c>
      <c r="B11" s="37" t="str">
        <f>IFERROR(VLOOKUP(D11,DB!A:K,11,0),"")</f>
        <v>R5</v>
      </c>
      <c r="C11" s="37">
        <v>1</v>
      </c>
      <c r="D11" s="37" t="s">
        <v>38244</v>
      </c>
      <c r="E11" s="37" t="s">
        <v>39138</v>
      </c>
      <c r="F11" s="38"/>
      <c r="G11" s="131">
        <f ca="1">IFERROR(NOW()-F11,"")</f>
        <v>45999.778100578704</v>
      </c>
      <c r="H11" s="38">
        <v>45999.642465277779</v>
      </c>
      <c r="I11" s="37" t="str">
        <f>IFERROR(VLOOKUP(D11,DB!A:F,6,0),"")</f>
        <v>SCECO</v>
      </c>
      <c r="J11" s="37" t="str">
        <f>IFERROR(VLOOKUP(D11,DB!A:G,7,0),"")</f>
        <v>Haj Removal</v>
      </c>
      <c r="K11" s="37" t="s">
        <v>39139</v>
      </c>
      <c r="L11" s="37" t="str">
        <f>IFERROR(VLOOKUP(D11,DB!A:I,9,0),"")</f>
        <v>Latis</v>
      </c>
    </row>
    <row r="12" spans="1:13" ht="30.75">
      <c r="A12" s="37" t="s">
        <v>39137</v>
      </c>
      <c r="B12" s="37" t="str">
        <f>IFERROR(VLOOKUP(D12,DB!A:K,11,0),"")</f>
        <v>R5</v>
      </c>
      <c r="C12" s="37">
        <v>1</v>
      </c>
      <c r="D12" s="37" t="s">
        <v>38185</v>
      </c>
      <c r="E12" s="37" t="s">
        <v>39138</v>
      </c>
      <c r="F12" s="38"/>
      <c r="G12" s="131">
        <f ca="1">IFERROR(NOW()-F12,"")</f>
        <v>45999.778100578704</v>
      </c>
      <c r="H12" s="38">
        <v>45999.642465277779</v>
      </c>
      <c r="I12" s="37" t="str">
        <f>IFERROR(VLOOKUP(D12,DB!A:F,6,0),"")</f>
        <v>SCECO</v>
      </c>
      <c r="J12" s="37" t="str">
        <f>IFERROR(VLOOKUP(D12,DB!A:G,7,0),"")</f>
        <v>Haj Removal</v>
      </c>
      <c r="K12" s="37" t="s">
        <v>39139</v>
      </c>
      <c r="L12" s="37" t="str">
        <f>IFERROR(VLOOKUP(D12,DB!A:I,9,0),"")</f>
        <v>Latis</v>
      </c>
    </row>
    <row r="13" spans="1:13" ht="30.75">
      <c r="A13" s="37" t="s">
        <v>39137</v>
      </c>
      <c r="B13" s="37" t="str">
        <f>IFERROR(VLOOKUP(D13,DB!A:K,11,0),"")</f>
        <v>R5</v>
      </c>
      <c r="C13" s="37">
        <v>1</v>
      </c>
      <c r="D13" s="37" t="s">
        <v>38566</v>
      </c>
      <c r="E13" s="37" t="s">
        <v>39138</v>
      </c>
      <c r="F13" s="38"/>
      <c r="G13" s="131">
        <f ca="1">IFERROR(NOW()-F13,"")</f>
        <v>45999.778100578704</v>
      </c>
      <c r="H13" s="38">
        <v>45999.642465277779</v>
      </c>
      <c r="I13" s="37" t="str">
        <f>IFERROR(VLOOKUP(D13,DB!A:F,6,0),"")</f>
        <v>SCECO</v>
      </c>
      <c r="J13" s="37" t="str">
        <f>IFERROR(VLOOKUP(D13,DB!A:G,7,0),"")</f>
        <v>Haj Removal</v>
      </c>
      <c r="K13" s="37" t="s">
        <v>39139</v>
      </c>
      <c r="L13" s="37" t="str">
        <f>IFERROR(VLOOKUP(D13,DB!A:I,9,0),"")</f>
        <v>Latis</v>
      </c>
    </row>
    <row r="14" spans="1:13" ht="30.75">
      <c r="A14" s="37" t="s">
        <v>39141</v>
      </c>
      <c r="B14" s="37" t="str">
        <f>IFERROR(VLOOKUP(D14,DB!A:K,11,0),"")</f>
        <v>R5</v>
      </c>
      <c r="C14" s="37">
        <v>2</v>
      </c>
      <c r="D14" s="37" t="s">
        <v>38377</v>
      </c>
      <c r="E14" s="37" t="s">
        <v>39109</v>
      </c>
      <c r="F14" s="38"/>
      <c r="G14" s="131">
        <f ca="1">IFERROR(NOW()-F14,"")</f>
        <v>45999.778100578704</v>
      </c>
      <c r="H14" s="38">
        <v>45999.692858796298</v>
      </c>
      <c r="I14" s="37" t="str">
        <f>IFERROR(VLOOKUP(D14,DB!A:F,6,0),"")</f>
        <v>SCECO</v>
      </c>
      <c r="J14" s="37" t="str">
        <f>IFERROR(VLOOKUP(D14,DB!A:G,7,0),"")</f>
        <v>Haj Removal</v>
      </c>
      <c r="K14" s="37" t="s">
        <v>39142</v>
      </c>
      <c r="L14" s="37" t="str">
        <f>IFERROR(VLOOKUP(D14,DB!A:I,9,0),"")</f>
        <v>Latis</v>
      </c>
    </row>
    <row r="15" spans="1:13">
      <c r="A15" s="37" t="s">
        <v>39143</v>
      </c>
      <c r="B15" s="37" t="str">
        <f>IFERROR(VLOOKUP(D15,DB!A:K,11,0),"")</f>
        <v>R5</v>
      </c>
      <c r="C15" s="37">
        <v>2</v>
      </c>
      <c r="D15" s="37" t="s">
        <v>35720</v>
      </c>
      <c r="E15" s="37" t="s">
        <v>39106</v>
      </c>
      <c r="F15" s="38">
        <v>45999.713472222225</v>
      </c>
      <c r="G15" s="131">
        <f ca="1">IFERROR(NOW()-F15,"")</f>
        <v>6.4628356478351634E-2</v>
      </c>
      <c r="H15" s="38">
        <v>45999.70417824074</v>
      </c>
      <c r="I15" s="37" t="str">
        <f>IFERROR(VLOOKUP(D15,DB!A:F,6,0),"")</f>
        <v>SCECO</v>
      </c>
      <c r="J15" s="37" t="str">
        <f>IFERROR(VLOOKUP(D15,DB!A:G,7,0),"")</f>
        <v>No BB Shifted</v>
      </c>
      <c r="K15" s="37" t="s">
        <v>39144</v>
      </c>
      <c r="L15" s="37" t="str">
        <f>IFERROR(VLOOKUP(D15,DB!A:I,9,0),"")</f>
        <v>Latis</v>
      </c>
    </row>
    <row r="16" spans="1:13" ht="30.75">
      <c r="A16" s="37" t="s">
        <v>39145</v>
      </c>
      <c r="B16" s="37" t="str">
        <f>IFERROR(VLOOKUP(D16,DB!A:K,11,0),"")</f>
        <v>R5</v>
      </c>
      <c r="C16" s="37">
        <v>6</v>
      </c>
      <c r="D16" s="37" t="s">
        <v>38287</v>
      </c>
      <c r="E16" s="37" t="s">
        <v>39109</v>
      </c>
      <c r="F16" s="38">
        <v>45999.755324074074</v>
      </c>
      <c r="G16" s="131">
        <f ca="1">IFERROR(NOW()-F16,"")</f>
        <v>2.2776504629291594E-2</v>
      </c>
      <c r="H16" s="38">
        <v>45999.746678240743</v>
      </c>
      <c r="I16" s="37" t="str">
        <f>IFERROR(VLOOKUP(D16,DB!A:F,6,0),"")</f>
        <v>SCECO</v>
      </c>
      <c r="J16" s="37" t="str">
        <f>IFERROR(VLOOKUP(D16,DB!A:G,7,0),"")</f>
        <v>Haj Removal</v>
      </c>
      <c r="K16" s="37" t="s">
        <v>39146</v>
      </c>
      <c r="L16" s="37" t="str">
        <f>IFERROR(VLOOKUP(D16,DB!A:I,9,0),"")</f>
        <v>Latis</v>
      </c>
    </row>
    <row r="17" spans="1:12">
      <c r="A17" s="37"/>
      <c r="B17" s="37" t="str">
        <f>IFERROR(VLOOKUP(D17,DB!A:K,11,0),"")</f>
        <v/>
      </c>
      <c r="C17" s="37"/>
      <c r="D17" s="37"/>
      <c r="E17" s="37"/>
      <c r="F17" s="38"/>
      <c r="G17" s="131">
        <f ca="1">IFERROR(NOW()-F17,"")</f>
        <v>45999.778100578704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45999.778100578704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45999.778100578704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45999.778100578704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45999.778100578704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45999.778100578704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45999.778100578704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45999.778100578704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45999.778100578704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45999.778100578704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45999.778100578704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45999.778100578704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45999.778100578704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45999.778100578704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45999.778100578704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45999.778100578704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45999.778100578704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45999.778100578704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45999.778100578704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45999.778100578704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45999.778100578704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45999.778100578704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45999.778100578704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45999.778100578704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45999.778100578704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45999.778100578704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45999.778100578704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45999.778100578704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45999.778100578704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45999.778100578704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45999.778100578704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45999.778100578704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45999.778100578704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45999.778100578704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45999.778100578704</v>
      </c>
      <c r="H51" s="38"/>
      <c r="I51" s="37" t="str">
        <f>IFERROR(VLOOKUP(D51,DB!A:F,6,0),"")</f>
        <v/>
      </c>
      <c r="J51" s="37" t="str">
        <f>IFERROR(VLOOKUP(D51,DB!A:G,7,0),"")</f>
        <v/>
      </c>
      <c r="K51" s="37"/>
      <c r="L51" s="3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31173</v>
      </c>
      <c r="E2" s="138" t="s">
        <v>39106</v>
      </c>
      <c r="F2" s="117">
        <v>45999.631469907406</v>
      </c>
      <c r="G2" s="72">
        <f t="shared" ref="G2:G22" ca="1" si="0">IFERROR(NOW()-F2,"-")</f>
        <v>0.14663067129731644</v>
      </c>
      <c r="H2" s="117">
        <v>45999.625567129631</v>
      </c>
      <c r="I2" s="115" t="str">
        <f>IFERROR(VLOOKUP(D2,DB!A:F,6,0),"")</f>
        <v>Generator-SG</v>
      </c>
      <c r="J2" s="115" t="str">
        <f>IFERROR(VLOOKUP(D2,DB!A:G,7,0),"")</f>
        <v>Vandalized</v>
      </c>
      <c r="K2" s="118" t="s">
        <v>39148</v>
      </c>
      <c r="L2" s="133" t="str">
        <f>IFERROR(VLOOKUP(D2,DB!A:I,9,0),"")</f>
        <v>Latis</v>
      </c>
    </row>
    <row r="3" spans="1:16382" ht="31.5" customHeight="1">
      <c r="A3" s="114"/>
      <c r="B3" s="115" t="str">
        <f>IFERROR(VLOOKUP(D3,DB!A:K,11,0),"")</f>
        <v/>
      </c>
      <c r="C3" s="116"/>
      <c r="D3" s="115"/>
      <c r="E3" s="138"/>
      <c r="F3" s="117"/>
      <c r="G3" s="72">
        <f t="shared" ca="1" si="0"/>
        <v>45999.778100578704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45999.778100578704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45999.778100578704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45999.778100578704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45999.778100578704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45999.778100578704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45999.778100578704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45999.778100578704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45999.778100578704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45999.778100578704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45999.778100578704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45999.778100578704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45999.778100578704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45999.778100578704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45999.778100578704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45999.778100578704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45999.778100578704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45999.778100578704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45999.778100578704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45999.778100578704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45999.778100578704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45999.778100578704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45999.778100578704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45999.778100578704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45999.778100578704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45999.778100578704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45999.778100578704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45999.778100578704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45999.778100578704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45999.778100578704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45999.778100578704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45999.778100578704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45999.778100578704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45999.778100578704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45999.778100578704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45999.778100578704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45999.778100578704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45999.778100578704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45999.778100578704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45999.778100578704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45999.778100578704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45999.778100578704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45999.778100578704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45999.778100578704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45999.778100578704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45999.778100578704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45999.778100578704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45999.778100578704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45999.778100578704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45999.778100578704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45999.778100578704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45999.778100578704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45999.778100578704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45999.778100578704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45999.778100578704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45999.778100578704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45999.778100578704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45999.778100578704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45999.778100578704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45999.778100578704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45999.778100578704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45999.778100578704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45999.778100578704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45999.778100578704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45999.778100578704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45999.778100578704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45999.778100578704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45999.778100578704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45999.778100578704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45999.778100578704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45999.778100578704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45999.778100578704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45999.778100578704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45999.778100578704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45999.778100578704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45999.778100578704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45999.778100578704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45999.778100578704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45999.778100578704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45999.778100578704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45999.778100578704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45999.778100578704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45999.778100578704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45999.778100578704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45999.778100578704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45999.778100578704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45999.778100578704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45999.778100578704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45999.778100578704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45999.778100578704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45999.778100578704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45999.778100578704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45999.778100578704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45999.778100578704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45999.778100578704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45999.778100578704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45999.778100578704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45999.778100578704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45999.778100578704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45999.778100578704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45999.778100578704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45999.778100578704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45999.778100578704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45999.778100578704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45999.778100578704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45999.778100578704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45999.778100578704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45999.778100578704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45999.778100578704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45999.778100578704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45999.778100578704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45999.778100578704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45999.778100578704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45999.778100578704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45999.778100578704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45999.778100578704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45999.778100578704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45999.778100578704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45999.778100578704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45999.778100578704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45999.778100578704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45999.778100578704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45999.778100578704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45999.778100578704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45999.778100578704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45999.778100578704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45999.778100578704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45999.778100578704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45999.778100578704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45999.778100578704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45999.778100578704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45999.778100578704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45999.778100578704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45999.778100578704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45999.778100578704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45999.778100578704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45999.778100578704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45999.778100578704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45999.778100578704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45999.778100578704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45999.778100578704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45999.778100578704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45999.778100578704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45999.778100578704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45999.778100578704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45999.778100578704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45999.778100578704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45999.778100578704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45999.778100578704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45999.778100578704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45999.778100578704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45999.778100578704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45999.778100578704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45999.778100578704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45999.778100578704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45999.778100578704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45999.778100578704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45999.778100578704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45999.778100578704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45999.778100578704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45999.778100578704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45999.778100578704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45999.778100578704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45999.778100578704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45999.778100578704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45999.778100578704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45999.778100578704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45999.778100578704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45999.778100578704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45999.778100578704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45999.778100578704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45999.778100578704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45999.778100578704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45999.778100578704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45999.778100578704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45999.778100578704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45999.778100578704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45999.778100578704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45999.778100578704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45999.778100578704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45999.778100578704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45999.778100578704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45999.778100578704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45999.778100578704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45999.778100578704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45999.778100578704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45999.778100578704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45999.778100578704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45999.778100578704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45999.778100578704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45999.778100578704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45999.778100578704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45999.778100578704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45999.778100578704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45999.778100578704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45999.778100578704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45999.778100578704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45999.778100578704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45999.778100578704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45999.778100578704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45999.778100578704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45999.778100578704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45999.778100578704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45999.778100578704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45999.778100578704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45999.778100578704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45999.778100578704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45999.778100578704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45999.778100578704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45999.778100578704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45999.778100578704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45999.778100578704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45999.778100578704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45999.778100578704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45999.778100578704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45999.778100578704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45999.778100578704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45999.778100578704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45999.778100578704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45999.778100578704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45999.778100578704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45999.778100578704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45999.778100578704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45999.778100578704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45999.778100578704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45999.778100578704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45999.778100578704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45999.778100578704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45999.778100578704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45999.778100578704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45999.778100578704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45999.778100578704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45999.778100578704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45999.778100578704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45999.778100578704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45999.778100578704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45999.778100578704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45999.778100578704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45999.778100578704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45999.778100578704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45999.778100578704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45999.778100578704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45999.778100578704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45999.778100578704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45999.778100578704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45999.778100578704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45999.778100578704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45999.778100578704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45999.778100578704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45999.778100578704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45999.778100578704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45999.778100578704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45999.778100578704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45999.778100578704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45999.778100578704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45999.778100578704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45999.778100578704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45999.778100578704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45999.778100578704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45999.778100578704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45999.778100578704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45999.778100578704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45999.778100578704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45999.778100578704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45999.778100578704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45999.778100578704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45999.778100578704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45999.778100578704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45999.778100578704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45999.778100578704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45999.778100578704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45999.778100578704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45999.778100578704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45999.778100578704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45999.778100578704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45999.778100578704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45999.778100578704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45999.778100578704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45999.778100578704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45999.778100578704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45999.778100578704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45999.778100578704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45999.778100578704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45999.778100578704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45999.778100578704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45999.778100578704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45999.778100578704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45999.778100578704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45999.778100578704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45999.778100578704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45999.778100578704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45999.778100578704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45999.778100578704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45999.778100578704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45999.778100578704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45999.778100578704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45999.778100578704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45999.778100578704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45999.778100578704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45999.778100578704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45999.778100578704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45999.778100578704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45999.778100578704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45999.778100578704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45999.778100578704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45999.778100578704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45999.778100578704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45999.778100578704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45999.778100578704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45999.778100578704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45999.778100578704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45999.778100578704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45999.778100578704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45999.778100578704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45999.778100578704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45999.778100578704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45999.778100578704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45999.778100578704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45999.778100578704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45999.778100578704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45999.778100578704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45999.778100578704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45999.778100578704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45999.778100578704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45999.778100578704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45999.778100578704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45999.778100578704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45999.778100578704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45999.778100578704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45999.778100578704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45999.778100578704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45999.778100578704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45999.778100578704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45999.778100578704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45999.778100578704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45999.778100578704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45999.778100578704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45999.778100578704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45999.778100578704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45999.778100578704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45999.778100578704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45999.778100578704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45999.778100578704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45999.778100578704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45999.778100578704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45999.778100578704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45999.778100578704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45999.778100578704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45999.778100578704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45999.778100578704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45999.778100578704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45999.778100578704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45999.778100578704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45999.778100578704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45999.778100578704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45999.778100578704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45999.778100578704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45999.778100578704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45999.778100578704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45999.778100578704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45999.778100578704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45999.778100578704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45999.778100578704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45999.778100578704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45999.778100578704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45999.778100578704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45999.778100578704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45999.778100578704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45999.778100578704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45999.778100578704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45999.778100578704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45999.778100578704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45999.778100578704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45999.778100578704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45999.778100578704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45999.778100578704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45999.778100578704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45999.778100578704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45999.778100578704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45999.778100578704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45999.778100578704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45999.778100578704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45999.778100578704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45999.778100578704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45999.778100578704</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45999.778100578704</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