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314" documentId="120_S{2AC9BD13-BADA-5192-A53E-5A8FF88502F6}" xr6:coauthVersionLast="47" xr6:coauthVersionMax="47" xr10:uidLastSave="{644E0220-E66A-40F0-95E9-0044AD347495}"/>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I4" i="9"/>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18" i="5"/>
  <c r="L19" i="5"/>
  <c r="L20" i="5"/>
  <c r="L21" i="5"/>
  <c r="L22" i="5"/>
  <c r="L23" i="5"/>
  <c r="L24" i="5"/>
  <c r="L25" i="5"/>
  <c r="L26" i="5"/>
  <c r="J18" i="5"/>
  <c r="J19" i="5"/>
  <c r="J20" i="5"/>
  <c r="J21" i="5"/>
  <c r="J22" i="5"/>
  <c r="J23" i="5"/>
  <c r="J24" i="5"/>
  <c r="J25" i="5"/>
  <c r="J26" i="5"/>
  <c r="I18" i="5"/>
  <c r="I19" i="5"/>
  <c r="I20" i="5"/>
  <c r="I21" i="5"/>
  <c r="I22" i="5"/>
  <c r="I23" i="5"/>
  <c r="I24" i="5"/>
  <c r="I25" i="5"/>
  <c r="I26" i="5"/>
  <c r="B18" i="5"/>
  <c r="B19" i="5"/>
  <c r="B20" i="5"/>
  <c r="B21" i="5"/>
  <c r="B22" i="5"/>
  <c r="B23" i="5"/>
  <c r="B24" i="5"/>
  <c r="B25" i="5"/>
  <c r="B26" i="5"/>
  <c r="G18" i="5"/>
  <c r="G19" i="5"/>
  <c r="G20" i="5"/>
  <c r="G21" i="5"/>
  <c r="G22" i="5"/>
  <c r="G23" i="5"/>
  <c r="G24" i="5"/>
  <c r="G25" i="5"/>
  <c r="G26"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J3" i="9"/>
  <c r="L3" i="9"/>
  <c r="B4" i="9"/>
  <c r="G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J6" i="5"/>
  <c r="J7" i="5"/>
  <c r="J8" i="5"/>
  <c r="J9" i="5"/>
  <c r="J10" i="5"/>
  <c r="J11" i="5"/>
  <c r="J12" i="5"/>
  <c r="J13" i="5"/>
  <c r="J14" i="5"/>
  <c r="J15" i="5"/>
  <c r="J16" i="5"/>
  <c r="J17" i="5"/>
  <c r="I6" i="5"/>
  <c r="I7" i="5"/>
  <c r="I8" i="5"/>
  <c r="I9" i="5"/>
  <c r="I10" i="5"/>
  <c r="I11" i="5"/>
  <c r="I12" i="5"/>
  <c r="I13" i="5"/>
  <c r="I14" i="5"/>
  <c r="I15" i="5"/>
  <c r="I16" i="5"/>
  <c r="I17" i="5"/>
  <c r="B6" i="5"/>
  <c r="B7" i="5"/>
  <c r="B8" i="5"/>
  <c r="B9" i="5"/>
  <c r="B10" i="5"/>
  <c r="B11" i="5"/>
  <c r="B12" i="5"/>
  <c r="B13" i="5"/>
  <c r="B14" i="5"/>
  <c r="B15" i="5"/>
  <c r="B16" i="5"/>
  <c r="B17" i="5"/>
  <c r="G6" i="5"/>
  <c r="G7" i="5"/>
  <c r="G8" i="5"/>
  <c r="G9" i="5"/>
  <c r="G10" i="5"/>
  <c r="G11" i="5"/>
  <c r="G12" i="5"/>
  <c r="G13" i="5"/>
  <c r="G14" i="5"/>
  <c r="G15" i="5"/>
  <c r="G16" i="5"/>
  <c r="G1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<sst xmlns="http://schemas.openxmlformats.org/spreadsheetml/2006/main" count="181598" uniqueCount="39214">
  <si>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</si>
  <si>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</si>
  <si>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</si>
  <si>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</si>
  <si>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</si>
  <si>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</si>
  <si>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</si>
  <si>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</si>
  <si>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</si>
  <si>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</si>
  <si>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</si>
  <si>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</si>
  <si>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</si>
  <si>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</si>
  <si>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</si>
  <si>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</si>
  <si>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</si>
  <si>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</si>
  <si>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</si>
  <si>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</si>
  <si>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</si>
  <si>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</si>
  <si>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</si>
  <si>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</si>
  <si>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</si>
  <si>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</si>
  <si>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</si>
  <si>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</si>
  <si>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</si>
  <si>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</si>
  <si>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</si>
  <si>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</si>
  <si>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</si>
  <si>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</si>
  <si>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</si>
  <si>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</si>
  <si>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</si>
  <si>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</si>
  <si>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</si>
  <si>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</si>
  <si>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</si>
  <si>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</si>
  <si>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</si>
  <si>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</si>
  <si>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</si>
  <si>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</si>
  <si>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</si>
  <si>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</si>
  <si>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</si>
  <si>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</si>
  <si>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</si>
  <si>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</si>
  <si>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</si>
  <si>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</si>
  <si>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</si>
  <si>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</si>
  <si>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</si>
  <si>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</si>
  <si>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</si>
  <si>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</si>
  <si>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</si>
  <si>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</si>
  <si>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</si>
  <si>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</si>
  <si>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</si>
  <si>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</si>
  <si>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</si>
  <si>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</si>
  <si>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</si>
  <si>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</si>
  <si>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</si>
  <si>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</si>
  <si>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</si>
  <si>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</si>
  <si>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</si>
  <si>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</si>
  <si>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</si>
  <si>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</si>
  <si>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</si>
  <si>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</si>
  <si>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</si>
  <si>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</si>
  <si>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</si>
  <si>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</si>
  <si>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</si>
  <si>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</si>
  <si>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</si>
  <si>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</si>
  <si>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</si>
  <si>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</si>
  <si>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</si>
  <si>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</si>
  <si>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</si>
  <si>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</si>
  <si>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</si>
  <si>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</si>
  <si>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</si>
  <si>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</si>
  <si>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</si>
  <si>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</si>
  <si>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</si>
  <si>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</si>
  <si>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</si>
  <si>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</si>
  <si>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</si>
  <si>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</si>
  <si>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</si>
  <si>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</si>
  <si>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</si>
  <si>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</si>
  <si>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</si>
  <si>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</si>
  <si>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</si>
  <si>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</si>
  <si>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</si>
  <si>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</si>
  <si>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</si>
  <si>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</si>
  <si>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</si>
  <si>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</si>
  <si>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</si>
  <si>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</si>
  <si>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</si>
  <si>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</si>
  <si>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</si>
  <si>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</si>
  <si>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</si>
  <si>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</si>
  <si>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</si>
  <si>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</si>
  <si>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</si>
  <si>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</si>
  <si>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</si>
  <si>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</si>
  <si>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</si>
  <si>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</si>
  <si>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</si>
  <si>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</si>
  <si>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</si>
  <si>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</si>
  <si>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</si>
  <si>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</si>
  <si>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</si>
  <si>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</si>
  <si>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</si>
  <si>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</si>
  <si>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</si>
  <si>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</si>
  <si>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</si>
  <si>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</si>
  <si>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</si>
  <si>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</si>
  <si>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</si>
  <si>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</si>
  <si>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</si>
  <si>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</si>
  <si>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</si>
  <si>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</si>
  <si>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</si>
  <si>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</si>
  <si>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</si>
  <si>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</si>
  <si>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</si>
  <si>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</si>
  <si>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</si>
  <si>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</si>
  <si>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</si>
  <si>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</si>
  <si>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</si>
  <si>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</si>
  <si>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</si>
  <si>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</si>
  <si>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</si>
  <si>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</si>
  <si>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</si>
  <si>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</si>
  <si>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</si>
  <si>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</si>
  <si>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</si>
  <si>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</si>
  <si>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</si>
  <si>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</si>
  <si>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</si>
  <si>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</si>
  <si>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</si>
  <si>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</si>
  <si>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</si>
  <si>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</si>
  <si>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</si>
  <si>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</si>
  <si>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</si>
  <si>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</si>
  <si>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</si>
  <si>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</si>
  <si>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</si>
  <si>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</si>
  <si>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</si>
  <si>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</si>
  <si>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</si>
  <si>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</si>
  <si>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</si>
  <si>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</si>
  <si>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</si>
  <si>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</si>
  <si>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</si>
  <si>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</si>
  <si>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</si>
  <si>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</si>
  <si>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</si>
  <si>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</si>
  <si>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</si>
  <si>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</si>
  <si>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</si>
  <si>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</si>
  <si>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</si>
  <si>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</si>
  <si>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</si>
  <si>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</si>
  <si>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</si>
  <si>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</si>
  <si>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</si>
  <si>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</si>
  <si>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</si>
  <si>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</si>
  <si>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</si>
  <si>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</si>
  <si>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</si>
  <si>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</si>
  <si>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</si>
  <si>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</si>
  <si>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</si>
  <si>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</si>
  <si>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</si>
  <si>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</si>
  <si>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</si>
  <si>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</si>
  <si>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</si>
  <si>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</si>
  <si>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</si>
  <si>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</si>
  <si>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</si>
  <si>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</si>
  <si>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</si>
  <si>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</si>
  <si>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</si>
  <si>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</si>
  <si>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</si>
  <si>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</si>
  <si>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</si>
  <si>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</si>
  <si>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</si>
  <si>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</si>
  <si>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</si>
  <si>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</si>
  <si>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</si>
  <si>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</si>
  <si>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</si>
  <si>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</si>
  <si>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</si>
  <si>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</si>
  <si>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</si>
  <si>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</si>
  <si>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</si>
  <si>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</si>
  <si>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</si>
  <si>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</si>
  <si>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</si>
  <si>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</si>
  <si>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</si>
  <si>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</si>
  <si>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</si>
  <si>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</si>
  <si>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</si>
  <si>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</si>
  <si>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</si>
  <si>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</si>
  <si>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</si>
  <si>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</si>
  <si>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</si>
  <si>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</si>
  <si>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</si>
  <si>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</si>
  <si>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</si>
  <si>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</si>
  <si>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</si>
  <si>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</si>
  <si>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</si>
  <si>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</si>
  <si>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</si>
  <si>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</si>
  <si>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</si>
  <si>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</si>
  <si>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</si>
  <si>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</si>
  <si>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</si>
  <si>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</si>
  <si>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</si>
  <si>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</si>
  <si>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</si>
  <si>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</si>
  <si>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</si>
  <si>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</si>
  <si>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</si>
  <si>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</si>
  <si>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</si>
  <si>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</si>
  <si>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</si>
  <si>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</si>
  <si>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</si>
  <si>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</si>
  <si>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</si>
  <si>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</si>
  <si>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</si>
  <si>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</si>
  <si>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</si>
  <si>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</si>
  <si>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</si>
  <si>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</si>
  <si>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</si>
  <si>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</si>
  <si>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</si>
  <si>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</si>
  <si>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</si>
  <si>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</si>
  <si>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</si>
  <si>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</si>
  <si>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</si>
  <si>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</si>
  <si>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</si>
  <si>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</si>
  <si>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</si>
  <si>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</si>
  <si>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</si>
  <si>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</si>
  <si>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</si>
  <si>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</si>
  <si>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</si>
  <si>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</si>
  <si>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</si>
  <si>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</si>
  <si>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</si>
  <si>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</si>
  <si>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</si>
  <si>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</si>
  <si>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</si>
  <si>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</si>
  <si>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</si>
  <si>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</si>
  <si>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</si>
  <si>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</si>
  <si>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</si>
  <si>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</si>
  <si>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</si>
  <si>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</si>
  <si>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</si>
  <si>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</si>
  <si>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</si>
  <si>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</si>
  <si>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</si>
  <si>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</si>
  <si>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</si>
  <si>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</si>
  <si>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</si>
  <si>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</si>
  <si>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</si>
  <si>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</si>
  <si>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</si>
  <si>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</si>
  <si>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</si>
  <si>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</si>
  <si>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</si>
  <si>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</si>
  <si>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</si>
  <si>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</si>
  <si>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</si>
  <si>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</si>
  <si>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</si>
  <si>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</si>
  <si>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</si>
  <si>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</si>
  <si>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</si>
  <si>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</si>
  <si>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</si>
  <si>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</si>
  <si>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</si>
  <si>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</si>
  <si>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</si>
  <si>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</si>
  <si>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</si>
  <si>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</si>
  <si>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</si>
  <si>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</si>
  <si>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</si>
  <si>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</si>
  <si>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</si>
  <si>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</si>
  <si>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</si>
  <si>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</si>
  <si>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</si>
  <si>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</si>
  <si>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</si>
  <si>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</si>
  <si>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</si>
  <si>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</si>
  <si>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</si>
  <si>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</si>
  <si>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</si>
  <si>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</si>
  <si>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</si>
  <si>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</si>
  <si>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</si>
  <si>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</si>
  <si>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</si>
  <si>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</si>
  <si>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</si>
  <si>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</si>
  <si>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</si>
  <si>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</si>
  <si>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</si>
  <si>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</si>
  <si>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</si>
  <si>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</si>
  <si>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</si>
  <si>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</si>
  <si>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</si>
  <si>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</si>
  <si>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</si>
  <si>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</si>
  <si>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</si>
  <si>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</si>
  <si>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</si>
  <si>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</si>
  <si>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</si>
  <si>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</si>
  <si>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</si>
  <si>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</si>
  <si>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</si>
  <si>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</si>
  <si>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</si>
  <si>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</si>
  <si>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</si>
  <si>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</si>
  <si>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</si>
  <si>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</si>
  <si>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</si>
  <si>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</si>
  <si>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</si>
  <si>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</si>
  <si>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</si>
  <si>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</si>
  <si>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</si>
  <si>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</si>
  <si>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</si>
  <si>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</si>
  <si>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</si>
  <si>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</si>
  <si>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</si>
  <si>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</si>
  <si>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</si>
  <si>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</si>
  <si>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</si>
  <si>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</si>
  <si>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</si>
  <si>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</si>
  <si>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</si>
  <si>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</si>
  <si>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</si>
  <si>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</si>
  <si>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</si>
  <si>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</si>
  <si>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</si>
  <si>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</si>
  <si>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</si>
  <si>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</si>
  <si>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</si>
  <si>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</si>
  <si>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</si>
  <si>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</si>
  <si>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</si>
  <si>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</si>
  <si>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</si>
  <si>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</si>
  <si>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</si>
  <si>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</si>
  <si>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</si>
  <si>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</si>
  <si>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</si>
  <si>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</si>
  <si>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</si>
  <si>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</si>
  <si>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</si>
  <si>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</si>
  <si>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</si>
  <si>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</si>
  <si>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</si>
  <si>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</si>
  <si>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</si>
  <si>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</si>
  <si>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</si>
  <si>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</si>
  <si>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</si>
  <si>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</si>
  <si>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</si>
  <si>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</si>
  <si>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</si>
  <si>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</si>
  <si>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</si>
  <si>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</si>
  <si>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</si>
  <si>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</si>
  <si>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</si>
  <si>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</si>
  <si>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</si>
  <si>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</si>
  <si>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</si>
  <si>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</si>
  <si>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</si>
  <si>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</si>
  <si>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</si>
  <si>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</si>
  <si>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</si>
  <si>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</si>
  <si>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</si>
  <si>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</si>
  <si>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</si>
  <si>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</si>
  <si>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</si>
  <si>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</si>
  <si>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</si>
  <si>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</si>
  <si>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</si>
  <si>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</si>
  <si>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</si>
  <si>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</si>
  <si>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</si>
  <si>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</si>
  <si>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</si>
  <si>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</si>
  <si>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</si>
  <si>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</si>
  <si>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</si>
  <si>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</si>
  <si>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</si>
  <si>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</si>
  <si>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</si>
  <si>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</si>
  <si>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</si>
  <si>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</si>
  <si>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</si>
  <si>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</si>
  <si>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</si>
  <si>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</si>
  <si>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</si>
  <si>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</si>
  <si>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</si>
  <si>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</si>
  <si>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</si>
  <si>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</si>
  <si>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</si>
  <si>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</si>
  <si>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</si>
  <si>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</si>
  <si>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</si>
  <si>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</si>
  <si>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</si>
  <si>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</si>
  <si>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</si>
  <si>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</si>
  <si>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</si>
  <si>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</si>
  <si>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</si>
  <si>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</si>
  <si>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</si>
  <si>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</si>
  <si>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</si>
  <si>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</si>
  <si>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</si>
  <si>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</si>
  <si>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</si>
  <si>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</si>
  <si>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</si>
  <si>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</si>
  <si>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</si>
  <si>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</si>
  <si>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</si>
  <si>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</si>
  <si>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</si>
  <si>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</si>
  <si>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</si>
  <si>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</si>
  <si>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</si>
  <si>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</si>
  <si>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</si>
  <si>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</si>
  <si>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</si>
  <si>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</si>
  <si>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</si>
  <si>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</si>
  <si>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</si>
  <si>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</si>
  <si>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</si>
  <si>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</si>
  <si>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</si>
  <si>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</si>
  <si>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</si>
  <si>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</si>
  <si>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</si>
  <si>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</si>
  <si>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</si>
  <si>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</si>
  <si>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</si>
  <si>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</si>
  <si>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</si>
  <si>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</si>
  <si>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</si>
  <si>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</si>
  <si>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</si>
  <si>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</si>
  <si>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</si>
  <si>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</si>
  <si>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</si>
  <si>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</si>
  <si>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</si>
  <si>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</si>
  <si>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</si>
  <si>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</si>
  <si>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</si>
  <si>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</si>
  <si>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</si>
  <si>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</si>
  <si>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</si>
  <si>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</si>
  <si>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</si>
  <si>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</si>
  <si>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</si>
  <si>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</si>
  <si>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</si>
  <si>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</si>
  <si>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</si>
  <si>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</si>
  <si>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</si>
  <si>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</si>
  <si>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</si>
  <si>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</si>
  <si>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</si>
  <si>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</si>
  <si>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</si>
  <si>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</si>
  <si>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</si>
  <si>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</si>
  <si>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</si>
  <si>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</si>
  <si>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</si>
  <si>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</si>
  <si>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</si>
  <si>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</si>
  <si>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</si>
  <si>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</si>
  <si>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</si>
  <si>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</si>
  <si>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</si>
  <si>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</si>
  <si>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</si>
  <si>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</si>
  <si>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</si>
  <si>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</si>
  <si>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</si>
  <si>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</si>
  <si>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</si>
  <si>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</si>
  <si>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</si>
  <si>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</si>
  <si>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</si>
  <si>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</si>
  <si>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</si>
  <si>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</si>
  <si>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</si>
  <si>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</si>
  <si>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</si>
  <si>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</si>
  <si>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</si>
  <si>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</si>
  <si>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</si>
  <si>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</si>
  <si>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</si>
  <si>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</si>
  <si>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</si>
  <si>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</si>
  <si>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</si>
  <si>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</si>
  <si>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</si>
  <si>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</si>
  <si>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</si>
  <si>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</si>
  <si>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</si>
  <si>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</si>
  <si>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</si>
  <si>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</si>
  <si>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</si>
  <si>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</si>
  <si>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</si>
  <si>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</si>
  <si>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</si>
  <si>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</si>
  <si>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</si>
  <si>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</si>
  <si>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</si>
  <si>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</si>
  <si>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</si>
  <si>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</si>
  <si>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</si>
  <si>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</si>
  <si>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</si>
  <si>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</si>
  <si>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</si>
  <si>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</si>
  <si>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</si>
  <si>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</si>
  <si>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</si>
  <si>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</si>
  <si>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</si>
  <si>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</si>
  <si>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</si>
  <si>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</si>
  <si>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</si>
  <si>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</si>
  <si>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</si>
  <si>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</si>
  <si>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</si>
  <si>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</si>
  <si>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</si>
  <si>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</si>
  <si>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</si>
  <si>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</si>
  <si>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</si>
  <si>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</si>
  <si>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</si>
  <si>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</si>
  <si>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</si>
  <si>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</si>
  <si>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</si>
  <si>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</si>
  <si>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</si>
  <si>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</si>
  <si>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</si>
  <si>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</si>
  <si>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</si>
  <si>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</si>
  <si>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</si>
  <si>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</si>
  <si>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</si>
  <si>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</si>
  <si>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</si>
  <si>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</si>
  <si>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</si>
  <si>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</si>
  <si>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</si>
  <si>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</si>
  <si>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</si>
  <si>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</si>
  <si>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</si>
  <si>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</si>
  <si>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</si>
  <si>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</si>
  <si>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</si>
  <si>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</si>
  <si>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</si>
  <si>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</si>
  <si>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</si>
  <si>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</si>
  <si>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</si>
  <si>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</si>
  <si>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</si>
  <si>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</si>
  <si>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</si>
  <si>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</si>
  <si>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</si>
  <si>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</si>
  <si>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</si>
  <si>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</si>
  <si>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</si>
  <si>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</si>
  <si>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</si>
  <si>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</si>
  <si>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</si>
  <si>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</si>
  <si>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</si>
  <si>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</si>
  <si>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</si>
  <si>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</si>
  <si>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</si>
  <si>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</si>
  <si>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</si>
  <si>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</si>
  <si>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</si>
  <si>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</si>
  <si>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</si>
  <si>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</si>
  <si>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</si>
  <si>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</si>
  <si>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</si>
  <si>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</si>
  <si>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</si>
  <si>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</si>
  <si>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</si>
  <si>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</si>
  <si>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</si>
  <si>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</si>
  <si>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</si>
  <si>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</si>
  <si>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</si>
  <si>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</si>
  <si>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</si>
  <si>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</si>
  <si>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</si>
  <si>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</si>
  <si>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</si>
  <si>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</si>
  <si>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</si>
  <si>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</si>
  <si>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</si>
  <si>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</si>
  <si>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</si>
  <si>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</si>
  <si>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</si>
  <si>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</si>
  <si>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</si>
  <si>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</si>
  <si>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</si>
  <si>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</si>
  <si>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</si>
  <si>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</si>
  <si>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</si>
  <si>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</si>
  <si>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</si>
  <si>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</si>
  <si>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</si>
  <si>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</si>
  <si>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</si>
  <si>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</si>
  <si>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</si>
  <si>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</si>
  <si>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</si>
  <si>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</si>
  <si>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</si>
  <si>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</si>
  <si>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</si>
  <si>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</si>
  <si>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</si>
  <si>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</si>
  <si>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</si>
  <si>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</si>
  <si>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</si>
  <si>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</si>
  <si>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</si>
  <si>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</si>
  <si>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</si>
  <si>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</si>
  <si>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</si>
  <si>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</si>
  <si>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</si>
  <si>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</si>
  <si>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</si>
  <si>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</si>
  <si>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</si>
  <si>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</si>
  <si>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</si>
  <si>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</si>
  <si>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</si>
  <si>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</si>
  <si>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</si>
  <si>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</si>
  <si>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</si>
  <si>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</si>
  <si>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</si>
  <si>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</si>
  <si>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</si>
  <si>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</si>
  <si>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</si>
  <si>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</si>
  <si>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</si>
  <si>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</si>
  <si>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</si>
  <si>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</si>
  <si>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</si>
  <si>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</si>
  <si>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</si>
  <si>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</si>
  <si>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</si>
  <si>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</si>
  <si>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</si>
  <si>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</si>
  <si>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</si>
  <si>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</si>
  <si>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</si>
  <si>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</si>
  <si>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</si>
  <si>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</si>
  <si>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</si>
  <si>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</si>
  <si>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</si>
  <si>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</si>
  <si>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</si>
  <si>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</si>
  <si>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</si>
  <si>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</si>
  <si>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</si>
  <si>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</si>
  <si>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</si>
  <si>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</si>
  <si>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</si>
  <si>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</si>
  <si>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</si>
  <si>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</si>
  <si>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</si>
  <si>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</si>
  <si>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</si>
  <si>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</si>
  <si>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</si>
  <si>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</si>
  <si>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</si>
  <si>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</si>
  <si>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</si>
  <si>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</si>
  <si>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</si>
  <si>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</si>
  <si>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</si>
  <si>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</si>
  <si>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</si>
  <si>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</si>
  <si>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</si>
  <si>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</si>
  <si>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</si>
  <si>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</si>
  <si>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</si>
  <si>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</si>
  <si>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</si>
  <si>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</si>
  <si>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</si>
  <si>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</si>
  <si>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</si>
  <si>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</si>
  <si>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</si>
  <si>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</si>
  <si>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</si>
  <si>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</si>
  <si>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</si>
  <si>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</si>
  <si>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</si>
  <si>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</si>
  <si>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</si>
  <si>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</si>
  <si>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</si>
  <si>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</si>
  <si>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</si>
  <si>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</si>
  <si>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</si>
  <si>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</si>
  <si>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</si>
  <si>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</si>
  <si>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</si>
  <si>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</si>
  <si>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</si>
  <si>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</si>
  <si>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</si>
  <si>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</si>
  <si>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</si>
  <si>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</si>
  <si>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</si>
  <si>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</si>
  <si>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</si>
  <si>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</si>
  <si>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</si>
  <si>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</si>
  <si>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</si>
  <si>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</si>
  <si>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</si>
  <si>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</si>
  <si>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</si>
  <si>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</si>
  <si>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</si>
  <si>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</si>
  <si>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</si>
  <si>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</si>
  <si>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</si>
  <si>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</si>
  <si>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</si>
  <si>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</si>
  <si>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</si>
  <si>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</si>
  <si>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</si>
  <si>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</si>
  <si>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</si>
  <si>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</si>
  <si>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</si>
  <si>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</si>
  <si>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</si>
  <si>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</si>
  <si>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</si>
  <si>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</si>
  <si>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</si>
  <si>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</si>
  <si>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</si>
  <si>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</si>
  <si>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</si>
  <si>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</si>
  <si>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</si>
  <si>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</si>
  <si>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</si>
  <si>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</si>
  <si>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</si>
  <si>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</si>
  <si>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</si>
  <si>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</si>
  <si>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</si>
  <si>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</si>
  <si>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</si>
  <si>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</si>
  <si>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</si>
  <si>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</si>
  <si>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</si>
  <si>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</si>
  <si>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</si>
  <si>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</si>
  <si>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</si>
  <si>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</si>
  <si>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</si>
  <si>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</si>
  <si>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</si>
  <si>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</si>
  <si>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</si>
  <si>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</si>
  <si>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</si>
  <si>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</si>
  <si>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</si>
  <si>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</si>
  <si>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</si>
  <si>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</si>
  <si>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</si>
  <si>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</si>
  <si>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</si>
  <si>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</si>
  <si>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</si>
  <si>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</si>
  <si>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</si>
  <si>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</si>
  <si>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</si>
  <si>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</si>
  <si>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</si>
  <si>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</si>
  <si>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</si>
  <si>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</si>
  <si>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</si>
  <si>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</si>
  <si>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</si>
  <si>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</si>
  <si>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</si>
  <si>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</si>
  <si>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</si>
  <si>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</si>
  <si>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</si>
  <si>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</si>
  <si>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</si>
  <si>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</si>
  <si>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</si>
  <si>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</si>
  <si>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</si>
  <si>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</si>
  <si>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</si>
  <si>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</si>
  <si>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</si>
  <si>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</si>
  <si>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</si>
  <si>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</si>
  <si>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</si>
  <si>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</si>
  <si>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</si>
  <si>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</si>
  <si>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</si>
  <si>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</si>
  <si>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</si>
  <si>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</si>
  <si>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</si>
  <si>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</si>
  <si>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</si>
  <si>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</si>
  <si>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</si>
  <si>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</si>
  <si>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</si>
  <si>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</si>
  <si>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</si>
  <si>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</si>
  <si>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</si>
  <si>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</si>
  <si>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</si>
  <si>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</si>
  <si>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</si>
  <si>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</si>
  <si>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</si>
  <si>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</si>
  <si>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</si>
  <si>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</si>
  <si>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</si>
  <si>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</si>
  <si>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</si>
  <si>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</si>
  <si>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</si>
  <si>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</si>
  <si>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</si>
  <si>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</si>
  <si>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</si>
  <si>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</si>
  <si>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</si>
  <si>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</si>
  <si>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</si>
  <si>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</si>
  <si>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</si>
  <si>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</si>
  <si>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</si>
  <si>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</si>
  <si>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</si>
  <si>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</si>
  <si>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</si>
  <si>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</si>
  <si>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</si>
  <si>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</si>
  <si>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</si>
  <si>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</si>
  <si>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</si>
  <si>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</si>
  <si>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</si>
  <si>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</si>
  <si>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</si>
  <si>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</si>
  <si>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</si>
  <si>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</si>
  <si>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</si>
  <si>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</si>
  <si>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</si>
  <si>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</si>
  <si>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</si>
  <si>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</si>
  <si>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</si>
  <si>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</si>
  <si>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</si>
  <si>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</si>
  <si>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</si>
  <si>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</si>
  <si>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</si>
  <si>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</si>
  <si>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</si>
  <si>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</si>
  <si>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</si>
  <si>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</si>
  <si>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</si>
  <si>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</si>
  <si>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</si>
  <si>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</si>
  <si>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</si>
  <si>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</si>
  <si>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</si>
  <si>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</si>
  <si>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</si>
  <si>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</si>
  <si>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</si>
  <si>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</si>
  <si>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</si>
  <si>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</si>
  <si>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</si>
  <si>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</si>
  <si>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</si>
  <si>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</si>
  <si>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</si>
  <si>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</si>
  <si>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</si>
  <si>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</si>
  <si>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</si>
  <si>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</si>
  <si>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</si>
  <si>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</si>
  <si>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</si>
  <si>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</si>
  <si>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</si>
  <si>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</si>
  <si>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</si>
  <si>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</si>
  <si>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</si>
  <si>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</si>
  <si>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</si>
  <si>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</si>
  <si>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</si>
  <si>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</si>
  <si>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</si>
  <si>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</si>
  <si>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</si>
  <si>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</si>
  <si>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</si>
  <si>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</si>
  <si>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</si>
  <si>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</si>
  <si>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</si>
  <si>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</si>
  <si>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</si>
  <si>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</si>
  <si>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</si>
  <si>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</si>
  <si>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</si>
  <si>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</si>
  <si>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</si>
  <si>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</si>
  <si>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</si>
  <si>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</si>
  <si>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</si>
  <si>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</si>
  <si>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</si>
  <si>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</si>
  <si>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</si>
  <si>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</si>
  <si>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</si>
  <si>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</si>
  <si>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</si>
  <si>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</si>
  <si>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</si>
  <si>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</si>
  <si>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</si>
  <si>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</si>
  <si>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</si>
  <si>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</si>
  <si>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</si>
  <si>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</si>
  <si>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</si>
  <si>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</si>
  <si>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</si>
  <si>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</si>
  <si>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</si>
  <si>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</si>
  <si>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</si>
  <si>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</si>
  <si>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</si>
  <si>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</si>
  <si>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</si>
  <si>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</si>
  <si>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</si>
  <si>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</si>
  <si>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</si>
  <si>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</si>
  <si>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</si>
  <si>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</si>
  <si>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</si>
  <si>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</si>
  <si>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</si>
  <si>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</si>
  <si>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</si>
  <si>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</si>
  <si>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</si>
  <si>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</si>
  <si>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</si>
  <si>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</si>
  <si>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</si>
  <si>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</si>
  <si>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</si>
  <si>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</si>
  <si>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</si>
  <si>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</si>
  <si>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</si>
  <si>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</si>
  <si>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</si>
  <si>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</si>
  <si>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</si>
  <si>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</si>
  <si>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</si>
  <si>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</si>
  <si>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</si>
  <si>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</si>
  <si>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</si>
  <si>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</si>
  <si>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</si>
  <si>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</si>
  <si>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</si>
  <si>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</si>
  <si>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</si>
  <si>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</si>
  <si>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</si>
  <si>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</si>
  <si>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</si>
  <si>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</si>
  <si>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</si>
  <si>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</si>
  <si>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</si>
  <si>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</si>
  <si>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</si>
  <si>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</si>
  <si>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</si>
  <si>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</si>
  <si>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</si>
  <si>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</si>
  <si>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</si>
  <si>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</si>
  <si>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</si>
  <si>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</si>
  <si>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</si>
  <si>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</si>
  <si>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</si>
  <si>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</si>
  <si>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</si>
  <si>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</si>
  <si>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</si>
  <si>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</si>
  <si>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</si>
  <si>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</si>
  <si>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</si>
  <si>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</si>
  <si>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</si>
  <si>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</si>
  <si>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</si>
  <si>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</si>
  <si>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</si>
  <si>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</si>
  <si>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</si>
  <si>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</si>
  <si>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</si>
  <si>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</si>
  <si>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</si>
  <si>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</si>
  <si>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</si>
  <si>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</si>
  <si>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</si>
  <si>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</si>
  <si>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</si>
  <si>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</si>
  <si>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</si>
  <si>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</si>
  <si>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</si>
  <si>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</si>
  <si>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</si>
  <si>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</si>
  <si>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</si>
  <si>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</si>
  <si>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</si>
  <si>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</si>
  <si>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</si>
  <si>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</si>
  <si>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</si>
  <si>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</si>
  <si>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</si>
  <si>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</si>
  <si>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</si>
  <si>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</si>
  <si>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</si>
  <si>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</si>
  <si>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</si>
  <si>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</si>
  <si>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</si>
  <si>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</si>
  <si>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</si>
  <si>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</si>
  <si>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</si>
  <si>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</si>
  <si>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</si>
  <si>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</si>
  <si>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</si>
  <si>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</si>
  <si>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</si>
  <si>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</si>
  <si>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</si>
  <si>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</si>
  <si>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</si>
  <si>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</si>
  <si>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</si>
  <si>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</si>
  <si>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</si>
  <si>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</si>
  <si>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</si>
  <si>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</si>
  <si>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</si>
  <si>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</si>
  <si>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</si>
  <si>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</si>
  <si>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</si>
  <si>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</si>
  <si>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</si>
  <si>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</si>
  <si>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</si>
  <si>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</si>
  <si>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</si>
  <si>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</si>
  <si>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</si>
  <si>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</si>
  <si>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</si>
  <si>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</si>
  <si>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</si>
  <si>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</si>
  <si>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</si>
  <si>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</si>
  <si>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</si>
  <si>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</si>
  <si>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</si>
  <si>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</si>
  <si>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</si>
  <si>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</si>
  <si>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</si>
  <si>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</si>
  <si>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</si>
  <si>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</si>
  <si>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</si>
  <si>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</si>
  <si>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</si>
  <si>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</si>
  <si>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</si>
  <si>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</si>
  <si>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</si>
  <si>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</si>
  <si>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</si>
  <si>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</si>
  <si>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</si>
  <si>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</si>
  <si>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</si>
  <si>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</si>
  <si>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</si>
  <si>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</si>
  <si>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</si>
  <si>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</si>
  <si>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</si>
  <si>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</si>
  <si>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</si>
  <si>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</si>
  <si>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</si>
  <si>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</si>
  <si>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</si>
  <si>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</si>
  <si>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</si>
  <si>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</si>
  <si>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</si>
  <si>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</si>
  <si>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</si>
  <si>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</si>
  <si>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</si>
  <si>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</si>
  <si>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</si>
  <si>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</si>
  <si>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</si>
  <si>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</si>
  <si>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</si>
  <si>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</si>
  <si>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</si>
  <si>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</si>
  <si>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</si>
  <si>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</si>
  <si>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</si>
  <si>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</si>
  <si>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</si>
  <si>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</si>
  <si>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</si>
  <si>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</si>
  <si>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</si>
  <si>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</si>
  <si>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</si>
  <si>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</si>
  <si>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</si>
  <si>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</si>
  <si>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</si>
  <si>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</si>
  <si>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</si>
  <si>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</si>
  <si>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</si>
  <si>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</si>
  <si>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</si>
  <si>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</si>
  <si>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</si>
  <si>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</si>
  <si>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</si>
  <si>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</si>
  <si>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</si>
  <si>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</si>
  <si>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</si>
  <si>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</si>
  <si>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</si>
  <si>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</si>
  <si>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</si>
  <si>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</si>
  <si>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</si>
  <si>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</si>
  <si>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</si>
  <si>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</si>
  <si>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</si>
  <si>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</si>
  <si>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</si>
  <si>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</si>
  <si>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</si>
  <si>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</si>
  <si>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</si>
  <si>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</si>
  <si>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</si>
  <si>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</si>
  <si>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</si>
  <si>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</si>
  <si>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</si>
  <si>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</si>
  <si>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</si>
  <si>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</si>
  <si>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</si>
  <si>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</si>
  <si>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</si>
  <si>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</si>
  <si>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</si>
  <si>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</si>
  <si>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</si>
  <si>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</si>
  <si>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</si>
  <si>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</si>
  <si>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</si>
  <si>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</si>
  <si>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</si>
  <si>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</si>
  <si>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</si>
  <si>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</si>
  <si>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</si>
  <si>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</si>
  <si>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</si>
  <si>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</si>
  <si>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</si>
  <si>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</si>
  <si>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</si>
  <si>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</si>
  <si>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</si>
  <si>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</si>
  <si>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</si>
  <si>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</si>
  <si>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</si>
  <si>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</si>
  <si>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</si>
  <si>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</si>
  <si>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</si>
  <si>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</si>
  <si>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</si>
  <si>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</si>
  <si>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</si>
  <si>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</si>
  <si>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</si>
  <si>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</si>
  <si>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</si>
  <si>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</si>
  <si>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</si>
  <si>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</si>
  <si>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</si>
  <si>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</si>
  <si>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</si>
  <si>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</si>
  <si>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</si>
  <si>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</si>
  <si>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</si>
  <si>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</si>
  <si>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</si>
  <si>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</si>
  <si>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</si>
  <si>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</si>
  <si>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</si>
  <si>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</si>
  <si>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</si>
  <si>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</si>
  <si>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</si>
  <si>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</si>
  <si>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</si>
  <si>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</si>
  <si>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</si>
  <si>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</si>
  <si>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</si>
  <si>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</si>
  <si>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</si>
  <si>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</si>
  <si>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</si>
  <si>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</si>
  <si>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</si>
  <si>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</si>
  <si>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</si>
  <si>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</si>
  <si>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</si>
  <si>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</si>
  <si>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</si>
  <si>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</si>
  <si>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</si>
  <si>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</si>
  <si>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</si>
  <si>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</si>
  <si>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</si>
  <si>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</si>
  <si>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</si>
  <si>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</si>
  <si>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</si>
  <si>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</si>
  <si>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</si>
  <si>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</si>
  <si>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</si>
  <si>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</si>
  <si>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</si>
  <si>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</si>
  <si>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</si>
  <si>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</si>
  <si>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</si>
  <si>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</si>
  <si>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</si>
  <si>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</si>
  <si>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</si>
  <si>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</si>
  <si>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</si>
  <si>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</si>
  <si>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</si>
  <si>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</si>
  <si>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</si>
  <si>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</si>
  <si>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</si>
  <si>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</si>
  <si>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</si>
  <si>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</si>
  <si>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</si>
  <si>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</si>
  <si>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</si>
  <si>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</si>
  <si>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</si>
  <si>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</si>
  <si>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</si>
  <si>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</si>
  <si>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</si>
  <si>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</si>
  <si>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</si>
  <si>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</si>
  <si>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</si>
  <si>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</si>
  <si>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</si>
  <si>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</si>
  <si>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</si>
  <si>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</si>
  <si>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</si>
  <si>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</si>
  <si>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</si>
  <si>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</si>
  <si>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</si>
  <si>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</si>
  <si>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</si>
  <si>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</si>
  <si>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</si>
  <si>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</si>
  <si>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</si>
  <si>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</si>
  <si>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</si>
  <si>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</si>
  <si>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</si>
  <si>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</si>
  <si>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</si>
  <si>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</si>
  <si>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</si>
  <si>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</si>
  <si>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</si>
  <si>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</si>
  <si>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</si>
  <si>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</si>
  <si>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</si>
  <si>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</si>
  <si>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</si>
  <si>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</si>
  <si>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</si>
  <si>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</si>
  <si>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</si>
  <si>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</si>
  <si>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</si>
  <si>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</si>
  <si>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</si>
  <si>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</si>
  <si>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</si>
  <si>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</si>
  <si>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</si>
  <si>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</si>
  <si>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</si>
  <si>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</si>
  <si>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</si>
  <si>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</si>
  <si>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</si>
  <si>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</si>
  <si>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</si>
  <si>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</si>
  <si>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</si>
  <si>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</si>
  <si>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</si>
  <si>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</si>
  <si>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</si>
  <si>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</si>
  <si>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</si>
  <si>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</si>
  <si>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</si>
  <si>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</si>
  <si>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</si>
  <si>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</si>
  <si>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</si>
  <si>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</si>
  <si>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</si>
  <si>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</si>
  <si>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</si>
  <si>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</si>
  <si>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</si>
  <si>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</si>
  <si>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</si>
  <si>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</si>
  <si>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</si>
  <si>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</si>
  <si>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</si>
  <si>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</si>
  <si>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</si>
  <si>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</si>
  <si>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</si>
  <si>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</si>
  <si>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</si>
  <si>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</si>
  <si>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</si>
  <si>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</si>
  <si>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</si>
  <si>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</si>
  <si>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</si>
  <si>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</si>
  <si>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</si>
  <si>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</si>
  <si>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</si>
  <si>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</si>
  <si>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</si>
  <si>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</si>
  <si>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</si>
  <si>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</si>
  <si>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</si>
  <si>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</si>
  <si>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</si>
  <si>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</si>
  <si>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</si>
  <si>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</si>
  <si>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</si>
  <si>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</si>
  <si>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</si>
  <si>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</si>
  <si>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</si>
  <si>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</si>
  <si>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</si>
  <si>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</si>
  <si>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</si>
  <si>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</si>
  <si>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</si>
  <si>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</si>
  <si>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</si>
  <si>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</si>
  <si>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</si>
  <si>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</si>
  <si>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</si>
  <si>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</si>
  <si>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</si>
  <si>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</si>
  <si>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</si>
  <si>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</si>
  <si>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</si>
  <si>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</si>
  <si>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</si>
  <si>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</si>
  <si>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</si>
  <si>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</si>
  <si>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</si>
  <si>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</si>
  <si>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</si>
  <si>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</si>
  <si>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</si>
  <si>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</si>
  <si>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</si>
  <si>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</si>
  <si>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</si>
  <si>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</si>
  <si>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</si>
  <si>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</si>
  <si>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</si>
  <si>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</si>
  <si>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</si>
  <si>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</si>
  <si>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</si>
  <si>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</si>
  <si>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</si>
  <si>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</si>
  <si>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</si>
  <si>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</si>
  <si>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</si>
  <si>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</si>
  <si>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</si>
  <si>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</si>
  <si>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</si>
  <si>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</si>
  <si>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</si>
  <si>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</si>
  <si>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</si>
  <si>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</si>
  <si>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</si>
  <si>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</si>
  <si>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</si>
  <si>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</si>
  <si>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</si>
  <si>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</si>
  <si>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</si>
  <si>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</si>
  <si>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</si>
  <si>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</si>
  <si>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</si>
  <si>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</si>
  <si>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</si>
  <si>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</si>
  <si>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</si>
  <si>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</si>
  <si>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</si>
  <si>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</si>
  <si>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</si>
  <si>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</si>
  <si>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</si>
  <si>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</si>
  <si>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</si>
  <si>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</si>
  <si>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</si>
  <si>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</si>
  <si>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</si>
  <si>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</si>
  <si>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</si>
  <si>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</si>
  <si>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</si>
  <si>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</si>
  <si>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</si>
  <si>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</si>
  <si>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</si>
  <si>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</si>
  <si>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</si>
  <si>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</si>
  <si>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</si>
  <si>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</si>
  <si>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</si>
  <si>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</si>
  <si>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</si>
  <si>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</si>
  <si>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</si>
  <si>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</si>
  <si>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</si>
  <si>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</si>
  <si>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</si>
  <si>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</si>
  <si>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</si>
  <si>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</si>
  <si>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</si>
  <si>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</si>
  <si>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</si>
  <si>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</si>
  <si>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</si>
  <si>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</si>
  <si>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</si>
  <si>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</si>
  <si>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</si>
  <si>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</si>
  <si>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</si>
  <si>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</si>
  <si>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</si>
  <si>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</si>
  <si>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</si>
  <si>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</si>
  <si>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</si>
  <si>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</si>
  <si>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</si>
  <si>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</si>
  <si>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</si>
  <si>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</si>
  <si>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</si>
  <si>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</si>
  <si>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</si>
  <si>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</si>
  <si>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</si>
  <si>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</si>
  <si>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</si>
  <si>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</si>
  <si>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</si>
  <si>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</si>
  <si>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</si>
  <si>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</si>
  <si>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</si>
  <si>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</si>
  <si>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</si>
  <si>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</si>
  <si>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</si>
  <si>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</si>
  <si>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</si>
  <si>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</si>
  <si>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</si>
  <si>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</si>
  <si>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</si>
  <si>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</si>
  <si>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</si>
  <si>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</si>
  <si>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</si>
  <si>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</si>
  <si>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</si>
  <si>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</si>
  <si>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</si>
  <si>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</si>
  <si>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</si>
  <si>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</si>
  <si>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</si>
  <si>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</si>
  <si>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</si>
  <si>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</si>
  <si>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</si>
  <si>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</si>
  <si>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</si>
  <si>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</si>
  <si>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</si>
  <si>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</si>
  <si>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</si>
  <si>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</si>
  <si>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</si>
  <si>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</si>
  <si>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</si>
  <si>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</si>
  <si>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</si>
  <si>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</si>
  <si>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</si>
  <si>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</si>
  <si>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</si>
  <si>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</si>
  <si>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</si>
  <si>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</si>
  <si>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</si>
  <si>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</si>
  <si>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</si>
  <si>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</si>
  <si>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</si>
  <si>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</si>
  <si>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</si>
  <si>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</si>
  <si>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</si>
  <si>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</si>
  <si>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</si>
  <si>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</si>
  <si>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</si>
  <si>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</si>
  <si>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</si>
  <si>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</si>
  <si>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</si>
  <si>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</si>
  <si>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</si>
  <si>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</si>
  <si>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</si>
  <si>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</si>
  <si>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</si>
  <si>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</si>
  <si>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</si>
  <si>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</si>
  <si>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</si>
  <si>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</si>
  <si>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</si>
  <si>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</si>
  <si>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</si>
  <si>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</si>
  <si>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</si>
  <si>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</si>
  <si>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</si>
  <si>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</si>
  <si>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</si>
  <si>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</si>
  <si>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</si>
  <si>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</si>
  <si>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</si>
  <si>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</si>
  <si>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</si>
  <si>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</si>
  <si>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</si>
  <si>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</si>
  <si>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</si>
  <si>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</si>
  <si>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</si>
  <si>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</si>
  <si>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</si>
  <si>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</si>
  <si>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</si>
  <si>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</si>
  <si>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</si>
  <si>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</si>
  <si>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</si>
  <si>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</si>
  <si>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</si>
  <si>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</si>
  <si>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</si>
  <si>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</si>
  <si>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</si>
  <si>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</si>
  <si>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</si>
  <si>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</si>
  <si>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</si>
  <si>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</si>
  <si>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</si>
  <si>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</si>
  <si>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</si>
  <si>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</si>
  <si>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</si>
  <si>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</si>
  <si>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</si>
  <si>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</si>
  <si>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</si>
  <si>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</si>
  <si>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</si>
  <si>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</si>
  <si>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</si>
  <si>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</si>
  <si>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</si>
  <si>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</si>
  <si>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</si>
  <si>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</si>
  <si>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</si>
  <si>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</si>
  <si>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</si>
  <si>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</si>
  <si>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</si>
  <si>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</si>
  <si>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</si>
  <si>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</si>
  <si>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</si>
  <si>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</si>
  <si>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</si>
  <si>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</si>
  <si>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</si>
  <si>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</si>
  <si>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</si>
  <si>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</si>
  <si>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</si>
  <si>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</si>
  <si>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</si>
  <si>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</si>
  <si>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</si>
  <si>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</si>
  <si>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</si>
  <si>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</si>
  <si>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</si>
  <si>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</si>
  <si>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</si>
  <si>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</si>
  <si>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</si>
  <si>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</si>
  <si>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</si>
  <si>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</si>
  <si>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</si>
  <si>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</si>
  <si>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</si>
  <si>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</si>
  <si>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</si>
  <si>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</si>
  <si>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</si>
  <si>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</si>
  <si>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</si>
  <si>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</si>
  <si>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</si>
  <si>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</si>
  <si>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</si>
  <si>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</si>
  <si>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</si>
  <si>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</si>
  <si>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</si>
  <si>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</si>
  <si>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</si>
  <si>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</si>
  <si>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</si>
  <si>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</si>
  <si>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</si>
  <si>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</si>
  <si>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</si>
  <si>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</si>
  <si>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</si>
  <si>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</si>
  <si>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</si>
  <si>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</si>
  <si>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</si>
  <si>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</si>
  <si>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</si>
  <si>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</si>
  <si>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</si>
  <si>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</si>
  <si>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</si>
  <si>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</si>
  <si>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</si>
  <si>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</si>
  <si>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</si>
  <si>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</si>
  <si>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</si>
  <si>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</si>
  <si>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</si>
  <si>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</si>
  <si>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</si>
  <si>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</si>
  <si>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</si>
  <si>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</si>
  <si>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</si>
  <si>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</si>
  <si>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</si>
  <si>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</si>
  <si>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</si>
  <si>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</si>
  <si>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</si>
  <si>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</si>
  <si>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</si>
  <si>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</si>
  <si>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</si>
  <si>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</si>
  <si>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</si>
  <si>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</si>
  <si>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</si>
  <si>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</si>
  <si>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</si>
  <si>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</si>
  <si>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</si>
  <si>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</si>
  <si>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</si>
  <si>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</si>
  <si>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</si>
  <si>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</si>
  <si>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</si>
  <si>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</si>
  <si>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</si>
  <si>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</si>
  <si>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</si>
  <si>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</si>
  <si>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</si>
  <si>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</si>
  <si>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</si>
  <si>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</si>
  <si>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</si>
  <si>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</si>
  <si>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</si>
  <si>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</si>
  <si>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</si>
  <si>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</si>
  <si>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</si>
  <si>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</si>
  <si>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</si>
  <si>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</si>
  <si>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</si>
  <si>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</si>
  <si>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</si>
  <si>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</si>
  <si>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</si>
  <si>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</si>
  <si>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</si>
  <si>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</si>
  <si>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</si>
  <si>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</si>
  <si>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</si>
  <si>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</si>
  <si>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</si>
  <si>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</si>
  <si>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</si>
  <si>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</si>
  <si>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</si>
  <si>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</si>
  <si>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</si>
  <si>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</si>
  <si>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</si>
  <si>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</si>
  <si>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</si>
  <si>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</si>
  <si>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</si>
  <si>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</si>
  <si>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</si>
  <si>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</si>
  <si>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</si>
  <si>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</si>
  <si>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</si>
  <si>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</si>
  <si>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</si>
  <si>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</si>
  <si>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</si>
  <si>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</si>
  <si>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</si>
  <si>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</si>
  <si>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</si>
  <si>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</si>
  <si>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</si>
  <si>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</si>
  <si>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</si>
  <si>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</si>
  <si>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</si>
  <si>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</si>
  <si>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</si>
  <si>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</si>
  <si>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</si>
  <si>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</si>
  <si>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</si>
  <si>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</si>
  <si>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</si>
  <si>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</si>
  <si>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</si>
  <si>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</si>
  <si>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</si>
  <si>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</si>
  <si>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</si>
  <si>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</si>
  <si>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</si>
  <si>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</si>
  <si>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</si>
  <si>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</si>
  <si>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</si>
  <si>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</si>
  <si>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</si>
  <si>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</si>
  <si>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</si>
  <si>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</si>
  <si>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</si>
  <si>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</si>
  <si>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</si>
  <si>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</si>
  <si>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</si>
  <si>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</si>
  <si>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</si>
  <si>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</si>
  <si>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</si>
  <si>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</si>
  <si>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</si>
  <si>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</si>
  <si>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</si>
  <si>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</si>
  <si>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</si>
  <si>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</si>
  <si>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</si>
  <si>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</si>
  <si>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</si>
  <si>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</si>
  <si>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</si>
  <si>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</si>
  <si>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</si>
  <si>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</si>
  <si>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</si>
  <si>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</si>
  <si>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</si>
  <si>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</si>
  <si>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</si>
  <si>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</si>
  <si>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</si>
  <si>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</si>
  <si>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</si>
  <si>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</si>
  <si>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</si>
  <si>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</si>
  <si>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</si>
  <si>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</si>
  <si>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</si>
  <si>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</si>
  <si>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</si>
  <si>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</si>
  <si>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</si>
  <si>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</si>
  <si>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</si>
  <si>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</si>
  <si>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</si>
  <si>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</si>
  <si>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</si>
  <si>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</si>
  <si>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</si>
  <si>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</si>
  <si>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</si>
  <si>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</si>
  <si>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</si>
  <si>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</si>
  <si>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</si>
  <si>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</si>
  <si>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</si>
  <si>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</si>
  <si>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</si>
  <si>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</si>
  <si>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</si>
  <si>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</si>
  <si>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</si>
  <si>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</si>
  <si>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</si>
  <si>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</si>
  <si>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</si>
  <si>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</si>
  <si>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</si>
  <si>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</si>
  <si>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</si>
  <si>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</si>
  <si>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</si>
  <si>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</si>
  <si>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</si>
  <si>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</si>
  <si>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</si>
  <si>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</si>
  <si>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</si>
  <si>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</si>
  <si>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</si>
  <si>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</si>
  <si>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</si>
  <si>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</si>
  <si>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</si>
  <si>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</si>
  <si>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</si>
  <si>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</si>
  <si>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</si>
  <si>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</si>
  <si>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</si>
  <si>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</si>
  <si>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</si>
  <si>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</si>
  <si>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</si>
  <si>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</si>
  <si>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</si>
  <si>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</si>
  <si>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</si>
  <si>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</si>
  <si>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</si>
  <si>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</si>
  <si>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</si>
  <si>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</si>
  <si>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</si>
  <si>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</si>
  <si>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</si>
  <si>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</si>
  <si>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</si>
  <si>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</si>
  <si>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</si>
  <si>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</si>
  <si>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</si>
  <si>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</si>
  <si>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</si>
  <si>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</si>
  <si>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</si>
  <si>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</si>
  <si>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</si>
  <si>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</si>
  <si>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</si>
  <si>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</si>
  <si>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</si>
  <si>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</si>
  <si>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</si>
  <si>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</si>
  <si>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</si>
  <si>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</si>
  <si>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</si>
  <si>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</si>
  <si>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</si>
  <si>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</si>
  <si>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</si>
  <si>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</si>
  <si>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</si>
  <si>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</si>
  <si>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</si>
  <si>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</si>
  <si>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</si>
  <si>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</si>
  <si>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</si>
  <si>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</si>
  <si>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</si>
  <si>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</si>
  <si>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</si>
  <si>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</si>
  <si>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</si>
  <si>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</si>
  <si>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</si>
  <si>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</si>
  <si>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</si>
  <si>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</si>
  <si>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</si>
  <si>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</si>
  <si>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</si>
  <si>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</si>
  <si>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</si>
  <si>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</si>
  <si>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</si>
  <si>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</si>
  <si>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</si>
  <si>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</si>
  <si>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</si>
  <si>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</si>
  <si>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</si>
  <si>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</si>
  <si>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</si>
  <si>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</si>
  <si>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</si>
  <si>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</si>
  <si>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</si>
  <si>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</si>
  <si>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</si>
  <si>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</si>
  <si>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</si>
  <si>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</si>
  <si>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</si>
  <si>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</si>
  <si>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</si>
  <si>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</si>
  <si>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</si>
  <si>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</si>
  <si>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</si>
  <si>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</si>
  <si>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</si>
  <si>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</si>
  <si>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</si>
  <si>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</si>
  <si>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</si>
  <si>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</si>
  <si>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</si>
  <si>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</si>
  <si>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</si>
  <si>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</si>
  <si>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</si>
  <si>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</si>
  <si>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</si>
  <si>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</si>
  <si>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</si>
  <si>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</si>
  <si>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</si>
  <si>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</si>
  <si>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</si>
  <si>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</si>
  <si>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</si>
  <si>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</si>
  <si>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</si>
  <si>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</si>
  <si>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</si>
  <si>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</si>
  <si>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</si>
  <si>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</si>
  <si>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</si>
  <si>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</si>
  <si>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</si>
  <si>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</si>
  <si>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</si>
  <si>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</si>
  <si>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</si>
  <si>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</si>
  <si>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</si>
  <si>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</si>
  <si>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</si>
  <si>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</si>
  <si>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</si>
  <si>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</si>
  <si>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</si>
  <si>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</si>
  <si>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</si>
  <si>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</si>
  <si>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</si>
  <si>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</si>
  <si>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</si>
  <si>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</si>
  <si>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</si>
  <si>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</si>
  <si>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</si>
  <si>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</si>
  <si>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</si>
  <si>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</si>
  <si>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</si>
  <si>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</si>
  <si>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</si>
  <si>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</si>
  <si>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</si>
  <si>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</si>
  <si>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</si>
  <si>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</si>
  <si>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</si>
  <si>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</si>
  <si>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</si>
  <si>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</si>
  <si>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</si>
  <si>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</si>
  <si>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</si>
  <si>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</si>
  <si>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</si>
  <si>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</si>
  <si>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</si>
  <si>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</si>
  <si>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</si>
  <si>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</si>
  <si>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</si>
  <si>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</si>
  <si>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</si>
  <si>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</si>
  <si>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</si>
  <si>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</si>
  <si>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</si>
  <si>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</si>
  <si>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</si>
  <si>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</si>
  <si>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</si>
  <si>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</si>
  <si>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</si>
  <si>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</si>
  <si>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</si>
  <si>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</si>
  <si>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</si>
  <si>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</si>
  <si>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</si>
  <si>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</si>
  <si>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</si>
  <si>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</si>
  <si>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</si>
  <si>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</si>
  <si>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</si>
  <si>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</si>
  <si>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</si>
  <si>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</si>
  <si>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</si>
  <si>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</si>
  <si>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</si>
  <si>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</si>
  <si>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</si>
  <si>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</si>
  <si>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</si>
  <si>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</si>
  <si>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</si>
  <si>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</si>
  <si>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</si>
  <si>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</si>
  <si>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</si>
  <si>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</si>
  <si>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</si>
  <si>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</si>
  <si>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</si>
  <si>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</si>
  <si>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</si>
  <si>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</si>
  <si>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</si>
  <si>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</si>
  <si>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</si>
  <si>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</si>
  <si>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</si>
  <si>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</si>
  <si>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</si>
  <si>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</si>
  <si>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</si>
  <si>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</si>
  <si>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</si>
  <si>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</si>
  <si>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</si>
  <si>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</si>
  <si>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</si>
  <si>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</si>
  <si>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</si>
  <si>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</si>
  <si>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</si>
  <si>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</si>
  <si>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</si>
  <si>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</si>
  <si>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</si>
  <si>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</si>
  <si>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</si>
  <si>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</si>
  <si>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</si>
  <si>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</si>
  <si>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</si>
  <si>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</si>
  <si>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</si>
  <si>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</si>
  <si>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</si>
  <si>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</si>
  <si>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</si>
  <si>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</si>
  <si>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</si>
  <si>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</si>
  <si>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</si>
  <si>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</si>
  <si>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</si>
  <si>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</si>
  <si>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</si>
  <si>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</si>
  <si>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</si>
  <si>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</si>
  <si>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</si>
  <si>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</si>
  <si>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</si>
  <si>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</si>
  <si>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</si>
  <si>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</si>
  <si>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</si>
  <si>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</si>
  <si>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</si>
  <si>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</si>
  <si>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</si>
  <si>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</si>
  <si>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</si>
  <si>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</si>
  <si>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</si>
  <si>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</si>
  <si>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</si>
  <si>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</si>
  <si>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</si>
  <si>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</si>
  <si>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</si>
  <si>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</si>
  <si>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</si>
  <si>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</si>
  <si>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</si>
  <si>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</si>
  <si>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</si>
  <si>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</si>
  <si>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</si>
  <si>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</si>
  <si>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</si>
  <si>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</si>
  <si>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</si>
  <si>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</si>
  <si>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</si>
  <si>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</si>
  <si>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</si>
  <si>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</si>
  <si>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</si>
  <si>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</si>
  <si>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</si>
  <si>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</si>
  <si>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</si>
  <si>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</si>
  <si>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</si>
  <si>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</si>
  <si>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</si>
  <si>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</si>
  <si>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</si>
  <si>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</si>
  <si>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</si>
  <si>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</si>
  <si>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</si>
  <si>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</si>
  <si>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</si>
  <si>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</si>
  <si>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</si>
  <si>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</si>
  <si>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</si>
  <si>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</si>
  <si>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</si>
  <si>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</si>
  <si>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</si>
  <si>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</si>
  <si>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</si>
  <si>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</si>
  <si>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</si>
  <si>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</si>
  <si>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</si>
  <si>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</si>
  <si>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</si>
  <si>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</si>
  <si>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</si>
  <si>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</si>
  <si>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</si>
  <si>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</si>
  <si>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</si>
  <si>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</si>
  <si>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</si>
  <si>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</si>
  <si>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</si>
  <si>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</si>
  <si>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</si>
  <si>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</si>
  <si>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</si>
  <si>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</si>
  <si>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</si>
  <si>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</si>
  <si>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</si>
  <si>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</si>
  <si>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</si>
  <si>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</si>
  <si>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</si>
  <si>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</si>
  <si>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</si>
  <si>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</si>
  <si>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</si>
  <si>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</si>
  <si>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</si>
  <si>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</si>
  <si>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</si>
  <si>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</si>
  <si>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</si>
  <si>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</si>
  <si>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</si>
  <si>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</si>
  <si>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</si>
  <si>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</si>
  <si>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</si>
  <si>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</si>
  <si>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</si>
  <si>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</si>
  <si>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</si>
  <si>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</si>
  <si>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</si>
  <si>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</si>
  <si>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</si>
  <si>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</si>
  <si>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</si>
  <si>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</si>
  <si>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</si>
  <si>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</si>
  <si>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</si>
  <si>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</si>
  <si>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</si>
  <si>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</si>
  <si>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</si>
  <si>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</si>
  <si>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</si>
  <si>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</si>
  <si>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</si>
  <si>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</si>
  <si>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</si>
  <si>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</si>
  <si>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</si>
  <si>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</si>
  <si>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</si>
  <si>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</si>
  <si>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</si>
  <si>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</si>
  <si>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</si>
  <si>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</si>
  <si>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</si>
  <si>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</si>
  <si>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</si>
  <si>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</si>
  <si>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</si>
  <si>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</si>
  <si>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</si>
  <si>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</si>
  <si>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</si>
  <si>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</si>
  <si>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</si>
  <si>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</si>
  <si>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</si>
  <si>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</si>
  <si>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</si>
  <si>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</si>
  <si>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</si>
  <si>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</si>
  <si>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</si>
  <si>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</si>
  <si>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</si>
  <si>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</si>
  <si>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</si>
  <si>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</si>
  <si>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</si>
  <si>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</si>
  <si>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</si>
  <si>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</si>
  <si>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</si>
  <si>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</si>
  <si>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</si>
  <si>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</si>
  <si>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</si>
  <si>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</si>
  <si>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</si>
  <si>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</si>
  <si>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</si>
  <si>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</si>
  <si>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</si>
  <si>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</si>
  <si>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</si>
  <si>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</si>
  <si>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</si>
  <si>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</si>
  <si>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</si>
  <si>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</si>
  <si>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</si>
  <si>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</si>
  <si>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</si>
  <si>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</si>
  <si>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</si>
  <si>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</si>
  <si>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</si>
  <si>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</si>
  <si>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</si>
  <si>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</si>
  <si>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</si>
  <si>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</si>
  <si>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</si>
  <si>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</si>
  <si>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</si>
  <si>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</si>
  <si>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</si>
  <si>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</si>
  <si>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</si>
  <si>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</si>
  <si>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</si>
  <si>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</si>
  <si>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</si>
  <si>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</si>
  <si>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</si>
  <si>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</si>
  <si>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</si>
  <si>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</si>
  <si>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</si>
  <si>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</si>
  <si>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</si>
  <si>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</si>
  <si>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</si>
  <si>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</si>
  <si>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</si>
  <si>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</si>
  <si>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</si>
  <si>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</si>
  <si>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</si>
  <si>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</si>
  <si>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</si>
  <si>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</si>
  <si>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</si>
  <si>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</si>
  <si>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</si>
  <si>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</si>
  <si>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</si>
  <si>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</si>
  <si>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</si>
  <si>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</si>
  <si>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</si>
  <si>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</si>
  <si>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</si>
  <si>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</si>
  <si>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</si>
  <si>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</si>
  <si>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</si>
  <si>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</si>
  <si>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</si>
  <si>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</si>
  <si>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</si>
  <si>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</si>
  <si>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</si>
  <si>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</si>
  <si>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</si>
  <si>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</si>
  <si>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</si>
  <si>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</si>
  <si>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</si>
  <si>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</si>
  <si>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</si>
  <si>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</si>
  <si>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</si>
  <si>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</si>
  <si>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</si>
  <si>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</si>
  <si>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</si>
  <si>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</si>
  <si>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</si>
  <si>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</si>
  <si>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</si>
  <si>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</si>
  <si>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</si>
  <si>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</si>
  <si>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</si>
  <si>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</si>
  <si>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</si>
  <si>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</si>
  <si>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</si>
  <si>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</si>
  <si>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</si>
  <si>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</si>
  <si>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</si>
  <si>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</si>
  <si>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</si>
  <si>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</si>
  <si>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</si>
  <si>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</si>
  <si>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</si>
  <si>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</si>
  <si>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</si>
  <si>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</si>
  <si>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</si>
  <si>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</si>
  <si>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</si>
  <si>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</si>
  <si>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</si>
  <si>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</si>
  <si>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</si>
  <si>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</si>
  <si>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</si>
  <si>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</si>
  <si>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</si>
  <si>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</si>
  <si>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</si>
  <si>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</si>
  <si>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</si>
  <si>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</si>
  <si>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</si>
  <si>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</si>
  <si>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</si>
  <si>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</si>
  <si>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</si>
  <si>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</si>
  <si>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</si>
  <si>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</si>
  <si>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</si>
  <si>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</si>
  <si>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</si>
  <si>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</si>
  <si>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</si>
  <si>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</si>
  <si>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</si>
  <si>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</si>
  <si>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</si>
  <si>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</si>
  <si>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</si>
  <si>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</si>
  <si>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</si>
  <si>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</si>
  <si>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</si>
  <si>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</si>
  <si>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</si>
  <si>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</si>
  <si>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</si>
  <si>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</si>
  <si>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</si>
  <si>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</si>
  <si>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</si>
  <si>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</si>
  <si>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</si>
  <si>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</si>
  <si>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</si>
  <si>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</si>
  <si>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</si>
  <si>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</si>
  <si>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</si>
  <si>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</si>
  <si>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</si>
  <si>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</si>
  <si>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</si>
  <si>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</si>
  <si>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</si>
  <si>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</si>
  <si>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</si>
  <si>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</si>
  <si>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</si>
  <si>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</si>
  <si>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</si>
  <si>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</si>
  <si>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</si>
  <si>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</si>
  <si>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</si>
  <si>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</si>
  <si>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</si>
  <si>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</si>
  <si>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</si>
  <si>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</si>
  <si>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</si>
  <si>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</si>
  <si>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</si>
  <si>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</si>
  <si>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</si>
  <si>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</si>
  <si>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</si>
  <si>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</si>
  <si>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</si>
  <si>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</si>
  <si>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</si>
  <si>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</si>
  <si>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</si>
  <si>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</si>
  <si>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</si>
  <si>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</si>
  <si>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</si>
  <si>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</si>
  <si>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</si>
  <si>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</si>
  <si>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</si>
  <si>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</si>
  <si>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</si>
  <si>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</si>
  <si>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</si>
  <si>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</si>
  <si>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</si>
  <si>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</si>
  <si>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</si>
  <si>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</si>
  <si>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</si>
  <si>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</si>
  <si>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</si>
  <si>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</si>
  <si>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</si>
  <si>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</si>
  <si>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</si>
  <si>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</si>
  <si>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</si>
  <si>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</si>
  <si>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</si>
  <si>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</si>
  <si>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</si>
  <si>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</si>
  <si>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</si>
  <si>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</si>
  <si>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</si>
  <si>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</si>
  <si>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</si>
  <si>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</si>
  <si>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</si>
  <si>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</si>
  <si>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</si>
  <si>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</si>
  <si>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</si>
  <si>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</si>
  <si>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</si>
  <si>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</si>
  <si>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</si>
  <si>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</si>
  <si>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</si>
  <si>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</si>
  <si>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</si>
  <si>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</si>
  <si>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</si>
  <si>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</si>
  <si>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</si>
  <si>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</si>
  <si>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</si>
  <si>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</si>
  <si>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</si>
  <si>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</si>
  <si>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</si>
  <si>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</si>
  <si>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</si>
  <si>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</si>
  <si>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</si>
  <si>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</si>
  <si>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</si>
  <si>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</si>
  <si>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</si>
  <si>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</si>
  <si>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</si>
  <si>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</si>
  <si>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</si>
  <si>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</si>
  <si>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</si>
  <si>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</si>
  <si>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</si>
  <si>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</si>
  <si>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</si>
  <si>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</si>
  <si>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</si>
  <si>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</si>
  <si>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</si>
  <si>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</si>
  <si>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</si>
  <si>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</si>
  <si>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</si>
  <si>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</si>
  <si>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</si>
  <si>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</si>
  <si>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</si>
  <si>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</si>
  <si>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</si>
  <si>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</si>
  <si>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</si>
  <si>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</si>
  <si>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</si>
  <si>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</si>
  <si>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</si>
  <si>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</si>
  <si>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</si>
  <si>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</si>
  <si>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</si>
  <si>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</si>
  <si>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</si>
  <si>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</si>
  <si>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</si>
  <si>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</si>
  <si>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</si>
  <si>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</si>
  <si>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</si>
  <si>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</si>
  <si>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</si>
  <si>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</si>
  <si>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</si>
  <si>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</si>
  <si>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</si>
  <si>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</si>
  <si>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</si>
  <si>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</si>
  <si>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</si>
  <si>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</si>
  <si>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</si>
  <si>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</si>
  <si>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</si>
  <si>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</si>
  <si>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</si>
  <si>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</si>
  <si>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</si>
  <si>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</si>
  <si>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</si>
  <si>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</si>
  <si>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</si>
  <si>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</si>
  <si>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</si>
  <si>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</si>
  <si>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</si>
  <si>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</si>
  <si>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</si>
  <si>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</si>
  <si>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</si>
  <si>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</si>
  <si>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</si>
  <si>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</si>
  <si>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</si>
  <si>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</si>
  <si>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</si>
  <si>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</si>
  <si>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</si>
  <si>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</si>
  <si>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</si>
  <si>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</si>
  <si>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</si>
  <si>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</si>
  <si>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</si>
  <si>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</si>
  <si>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</si>
  <si>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</si>
  <si>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</si>
  <si>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</si>
  <si>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</si>
  <si>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</si>
  <si>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</si>
  <si>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</si>
  <si>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</si>
  <si>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</si>
  <si>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</si>
  <si>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</si>
  <si>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</si>
  <si>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</si>
  <si>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</si>
  <si>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</si>
  <si>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</si>
  <si>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</si>
  <si>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</si>
  <si>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</si>
  <si>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</si>
  <si>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</si>
  <si>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</si>
  <si>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</si>
  <si>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</si>
  <si>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</si>
  <si>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</si>
  <si>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</si>
  <si>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</si>
  <si>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</si>
  <si>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</si>
  <si>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</si>
  <si>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</si>
  <si>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</si>
  <si>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</si>
  <si>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</si>
  <si>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</si>
  <si>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</si>
  <si>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</si>
  <si>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</si>
  <si>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</si>
  <si>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</si>
  <si>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</si>
  <si>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</si>
  <si>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</si>
  <si>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</si>
  <si>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</si>
  <si>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</si>
  <si>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</si>
  <si>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</si>
  <si>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</si>
  <si>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</si>
  <si>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</si>
  <si>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</si>
  <si>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</si>
  <si>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</si>
  <si>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</si>
  <si>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</si>
  <si>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</si>
  <si>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</si>
  <si>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</si>
  <si>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</si>
  <si>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</si>
  <si>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</si>
  <si>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</si>
  <si>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</si>
  <si>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</si>
  <si>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</si>
  <si>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</si>
  <si>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</si>
  <si>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</si>
  <si>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</si>
  <si>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</si>
  <si>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</si>
  <si>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</si>
  <si>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</si>
  <si>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</si>
  <si>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</si>
  <si>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</si>
  <si>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</si>
  <si>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</si>
  <si>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</si>
  <si>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</si>
  <si>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</si>
  <si>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</si>
  <si>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</si>
  <si>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</si>
  <si>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</si>
  <si>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</si>
  <si>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</si>
  <si>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</si>
  <si>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</si>
  <si>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</si>
  <si>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</si>
  <si>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</si>
  <si>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</si>
  <si>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</si>
  <si>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</si>
  <si>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</si>
  <si>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</si>
  <si>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</si>
  <si>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</si>
  <si>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</si>
  <si>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</si>
  <si>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</si>
  <si>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</si>
  <si>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</si>
  <si>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</si>
  <si>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</si>
  <si>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</si>
  <si>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</si>
  <si>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</si>
  <si>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</si>
  <si>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</si>
  <si>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</si>
  <si>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</si>
  <si>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</si>
  <si>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</si>
  <si>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</si>
  <si>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</si>
  <si>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</si>
  <si>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</si>
  <si>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</si>
  <si>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</si>
  <si>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</si>
  <si>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</si>
  <si>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</si>
  <si>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</si>
  <si>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</si>
  <si>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</si>
  <si>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</si>
  <si>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</si>
  <si>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</si>
  <si>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</si>
  <si>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</si>
  <si>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</si>
  <si>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</si>
  <si>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</si>
  <si>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</si>
  <si>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</si>
  <si>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</si>
  <si>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</si>
  <si>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</si>
  <si>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</si>
  <si>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</si>
  <si>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</si>
  <si>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</si>
  <si>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</si>
  <si>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</si>
  <si>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</si>
  <si>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</si>
  <si>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</si>
  <si>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</si>
  <si>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</si>
  <si>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</si>
  <si>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</si>
  <si>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</si>
  <si>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</si>
  <si>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</si>
  <si>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</si>
  <si>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</si>
  <si>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</si>
  <si>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</si>
  <si>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</si>
  <si>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</si>
  <si>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</si>
  <si>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</si>
  <si>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</si>
  <si>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</si>
  <si>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</si>
  <si>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</si>
  <si>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</si>
  <si>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</si>
  <si>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</si>
  <si>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</si>
  <si>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</si>
  <si>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</si>
  <si>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</si>
  <si>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</si>
  <si>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</si>
  <si>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</si>
  <si>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</si>
  <si>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</si>
  <si>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</si>
  <si>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</si>
  <si>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</si>
  <si>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</si>
  <si>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</si>
  <si>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</si>
  <si>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</si>
  <si>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</si>
  <si>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</si>
  <si>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</si>
  <si>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</si>
  <si>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</si>
  <si>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</si>
  <si>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</si>
  <si>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</si>
  <si>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</si>
  <si>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</si>
  <si>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</si>
  <si>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</si>
  <si>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</si>
  <si>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</si>
  <si>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</si>
  <si>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</si>
  <si>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</si>
  <si>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</si>
  <si>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</si>
  <si>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</si>
  <si>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</si>
  <si>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</si>
  <si>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</si>
  <si>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</si>
  <si>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</si>
  <si>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</si>
  <si>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</si>
  <si>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</si>
  <si>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</si>
  <si>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</si>
  <si>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</si>
  <si>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</si>
  <si>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</si>
  <si>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</si>
  <si>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</si>
  <si>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</si>
  <si>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</si>
  <si>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</si>
  <si>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</si>
  <si>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</si>
  <si>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</si>
  <si>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</si>
  <si>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</si>
  <si>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</si>
  <si>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</si>
  <si>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</si>
  <si>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</si>
  <si>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</si>
  <si>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</si>
  <si>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</si>
  <si>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</si>
  <si>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</si>
  <si>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</si>
  <si>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</si>
  <si>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</si>
  <si>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</si>
  <si>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</si>
  <si>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</si>
  <si>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</si>
  <si>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</si>
  <si>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</si>
  <si>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</si>
  <si>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</si>
  <si>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</si>
  <si>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</si>
  <si>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</si>
  <si>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</si>
  <si>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</si>
  <si>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</si>
  <si>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</si>
  <si>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</si>
  <si>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</si>
  <si>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</si>
  <si>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</si>
  <si>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</si>
  <si>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</si>
  <si>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</si>
  <si>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</si>
  <si>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</si>
  <si>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</si>
  <si>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</si>
  <si>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</si>
  <si>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</si>
  <si>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</si>
  <si>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</si>
  <si>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</si>
  <si>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</si>
  <si>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</si>
  <si>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</si>
  <si>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</si>
  <si>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</si>
  <si>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</si>
  <si>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</si>
  <si>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</si>
  <si>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</si>
  <si>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</si>
  <si>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</si>
  <si>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</si>
  <si>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</si>
  <si>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</si>
  <si>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</si>
  <si>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</si>
  <si>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</si>
  <si>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</si>
  <si>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</si>
  <si>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</si>
  <si>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</si>
  <si>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</si>
  <si>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</si>
  <si>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</si>
  <si>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</si>
  <si>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</si>
  <si>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</si>
  <si>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</si>
  <si>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</si>
  <si>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</si>
  <si>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</si>
  <si>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</si>
  <si>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</si>
  <si>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</si>
  <si>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</si>
  <si>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</si>
  <si>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</si>
  <si>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</si>
  <si>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</si>
  <si>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</si>
  <si>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</si>
  <si>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</si>
  <si>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</si>
  <si>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</si>
  <si>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</si>
  <si>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</si>
  <si>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</si>
  <si>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</si>
  <si>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</si>
  <si>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</si>
  <si>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</si>
  <si>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</si>
  <si>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</si>
  <si>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</si>
  <si>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</si>
  <si>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</si>
  <si>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</si>
  <si>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</si>
  <si>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</si>
  <si>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</si>
  <si>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</si>
  <si>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</si>
  <si>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</si>
  <si>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</si>
  <si>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</si>
  <si>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</si>
  <si>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</si>
  <si>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</si>
  <si>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</si>
  <si>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</si>
  <si>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</si>
  <si>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</si>
  <si>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</si>
  <si>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</si>
  <si>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</si>
  <si>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</si>
  <si>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</si>
  <si>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</si>
  <si>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</si>
  <si>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</si>
  <si>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</si>
  <si>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</si>
  <si>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</si>
  <si>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</si>
  <si>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</si>
  <si>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</si>
  <si>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</si>
  <si>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</si>
  <si>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</si>
  <si>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</si>
  <si>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</si>
  <si>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</si>
  <si>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</si>
  <si>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</si>
  <si>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</si>
  <si>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</si>
  <si>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</si>
  <si>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</si>
  <si>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</si>
  <si>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</si>
  <si>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</si>
  <si>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</si>
  <si>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</si>
  <si>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</si>
  <si>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</si>
  <si>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</si>
  <si>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</si>
  <si>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</si>
  <si>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</si>
  <si>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</si>
  <si>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</si>
  <si>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</si>
  <si>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</si>
  <si>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</si>
  <si>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</si>
  <si>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</si>
  <si>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</si>
  <si>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</si>
  <si>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</si>
  <si>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</si>
  <si>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</si>
  <si>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</si>
  <si>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</si>
  <si>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</si>
  <si>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</si>
  <si>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</si>
  <si>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</si>
  <si>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</si>
  <si>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</si>
  <si>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</si>
  <si>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</si>
  <si>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</si>
  <si>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</si>
  <si>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</si>
  <si>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</si>
  <si>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</si>
  <si>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</si>
  <si>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</si>
  <si>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</si>
  <si>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</si>
  <si>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</si>
  <si>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</si>
  <si>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</si>
  <si>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</si>
  <si>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</si>
  <si>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</si>
  <si>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</si>
  <si>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</si>
  <si>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</si>
  <si>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</si>
  <si>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</si>
  <si>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</si>
  <si>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</si>
  <si>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</si>
  <si>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</si>
  <si>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</si>
  <si>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</si>
  <si>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</si>
  <si>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</si>
  <si>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</si>
  <si>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</si>
  <si>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</si>
  <si>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</si>
  <si>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</si>
  <si>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</si>
  <si>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</si>
  <si>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</si>
  <si>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</si>
  <si>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</si>
  <si>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</si>
  <si>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</si>
  <si>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</si>
  <si>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</si>
  <si>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</si>
  <si>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</si>
  <si>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</si>
  <si>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</si>
  <si>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</si>
  <si>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</si>
  <si>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</si>
  <si>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</si>
  <si>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</si>
  <si>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</si>
  <si>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</si>
  <si>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</si>
  <si>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</si>
  <si>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</si>
  <si>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</si>
  <si>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</si>
  <si>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</si>
  <si>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</si>
  <si>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</si>
  <si>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</si>
  <si>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</si>
  <si>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</si>
  <si>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</si>
  <si>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</si>
  <si>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</si>
  <si>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</si>
  <si>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</si>
  <si>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</si>
  <si>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</si>
  <si>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</si>
  <si>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</si>
  <si>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</si>
  <si>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</si>
  <si>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</si>
  <si>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</si>
  <si>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</si>
  <si>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</si>
  <si>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</si>
  <si>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</si>
  <si>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</si>
  <si>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</si>
  <si>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</si>
  <si>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</si>
  <si>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</si>
  <si>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</si>
  <si>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</si>
  <si>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</si>
  <si>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</si>
  <si>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</si>
  <si>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</si>
  <si>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</si>
  <si>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</si>
  <si>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</si>
  <si>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</si>
  <si>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</si>
  <si>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</si>
  <si>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</si>
  <si>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</si>
  <si>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</si>
  <si>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</si>
  <si>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</si>
  <si>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</si>
  <si>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</si>
  <si>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</si>
  <si>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</si>
  <si>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</si>
  <si>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</si>
  <si>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</si>
  <si>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</si>
  <si>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</si>
  <si>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</si>
  <si>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</si>
  <si>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</si>
  <si>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</si>
  <si>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</si>
  <si>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</si>
  <si>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</si>
  <si>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</si>
  <si>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</si>
  <si>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</si>
  <si>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</si>
  <si>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</si>
  <si>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</si>
  <si>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</si>
  <si>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</si>
  <si>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</si>
  <si>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</si>
  <si>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</si>
  <si>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</si>
  <si>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</si>
  <si>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</si>
  <si>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</si>
  <si>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</si>
  <si>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</si>
  <si>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</si>
  <si>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</si>
  <si>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</si>
  <si>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</si>
  <si>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</si>
  <si>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</si>
  <si>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</si>
  <si>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</si>
  <si>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</si>
  <si>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</si>
  <si>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</si>
  <si>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</si>
  <si>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</si>
  <si>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</si>
  <si>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</si>
  <si>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</si>
  <si>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</si>
  <si>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</si>
  <si>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</si>
  <si>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</si>
  <si>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</si>
  <si>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</si>
  <si>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</si>
  <si>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</si>
  <si>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</si>
  <si>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</si>
  <si>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</si>
  <si>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</si>
  <si>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</si>
  <si>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</si>
  <si>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</si>
  <si>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</si>
  <si>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</si>
  <si>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</si>
  <si>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</si>
  <si>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</si>
  <si>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</si>
  <si>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</si>
  <si>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</si>
  <si>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</si>
  <si>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</si>
  <si>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</si>
  <si>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</si>
  <si>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</si>
  <si>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</si>
  <si>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</si>
  <si>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</si>
  <si>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</si>
  <si>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</si>
  <si>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</si>
  <si>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</si>
  <si>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</si>
  <si>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</si>
  <si>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</si>
  <si>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</si>
  <si>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</si>
  <si>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</si>
  <si>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</si>
  <si>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</si>
  <si>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</si>
  <si>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</si>
  <si>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</si>
  <si>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</si>
  <si>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</si>
  <si>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</si>
  <si>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</si>
  <si>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</si>
  <si>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</si>
  <si>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</si>
  <si>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</si>
  <si>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</si>
  <si>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</si>
  <si>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</si>
  <si>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</si>
  <si>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</si>
  <si>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</si>
  <si>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</si>
  <si>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</si>
  <si>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</si>
  <si>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</si>
  <si>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</si>
  <si>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</si>
  <si>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</si>
  <si>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</si>
  <si>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</si>
  <si>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</si>
  <si>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</si>
  <si>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</si>
  <si>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</si>
  <si>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</si>
  <si>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</si>
  <si>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</si>
  <si>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</si>
  <si>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</si>
  <si>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</si>
  <si>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</si>
  <si>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</si>
  <si>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</si>
  <si>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</si>
  <si>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</si>
  <si>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</si>
  <si>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</si>
  <si>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</si>
  <si>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</si>
  <si>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</si>
  <si>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</si>
  <si>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</si>
  <si>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</si>
  <si>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</si>
  <si>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</si>
  <si>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</si>
  <si>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</si>
  <si>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</si>
  <si>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</si>
  <si>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</si>
  <si>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</si>
  <si>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</si>
  <si>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</si>
  <si>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</si>
  <si>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</si>
  <si>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</si>
  <si>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</si>
  <si>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</si>
  <si>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</si>
  <si>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</si>
  <si>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</si>
  <si>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</si>
  <si>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</si>
  <si>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</si>
  <si>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</si>
  <si>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</si>
  <si>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</si>
  <si>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</si>
  <si>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</si>
  <si>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</si>
  <si>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</si>
  <si>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</si>
  <si>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</si>
  <si>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</si>
  <si>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</si>
  <si>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</si>
  <si>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</si>
  <si>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</si>
  <si>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</si>
  <si>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</si>
  <si>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</si>
  <si>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</si>
  <si>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</si>
  <si>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</si>
  <si>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</si>
  <si>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</si>
  <si>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</si>
  <si>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</si>
  <si>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</si>
  <si>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</si>
  <si>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</si>
  <si>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</si>
  <si>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</si>
  <si>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</si>
  <si>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</si>
  <si>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</si>
  <si>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</si>
  <si>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</si>
  <si>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</si>
  <si>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</si>
  <si>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</si>
  <si>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</si>
  <si>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</si>
  <si>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</si>
  <si>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</si>
  <si>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</si>
  <si>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</si>
  <si>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</si>
  <si>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</si>
  <si>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</si>
  <si>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</si>
  <si>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</si>
  <si>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</si>
  <si>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</si>
  <si>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</si>
  <si>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</si>
  <si>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</si>
  <si>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</si>
  <si>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</si>
  <si>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</si>
  <si>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</si>
  <si>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</si>
  <si>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</si>
  <si>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</si>
  <si>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</si>
  <si>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</si>
  <si>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</si>
  <si>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</si>
  <si>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</si>
  <si>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</si>
  <si>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</si>
  <si>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</si>
  <si>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</si>
  <si>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</si>
  <si>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</si>
  <si>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</si>
  <si>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</si>
  <si>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</si>
  <si>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</si>
  <si>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</si>
  <si>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</si>
  <si>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</si>
  <si>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</si>
  <si>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</si>
  <si>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</si>
  <si>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</si>
  <si>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</si>
  <si>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</si>
  <si>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</si>
  <si>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</si>
  <si>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</si>
  <si>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</si>
  <si>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</si>
  <si>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</si>
  <si>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</si>
  <si>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</si>
  <si>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</si>
  <si>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</si>
  <si>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</si>
  <si>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</si>
  <si>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</si>
  <si>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</si>
  <si>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</si>
  <si>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</si>
  <si>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</si>
  <si>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</si>
  <si>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</si>
  <si>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</si>
  <si>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</si>
  <si>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</si>
  <si>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</si>
  <si>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</si>
  <si>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</si>
  <si>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</si>
  <si>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</si>
  <si>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</si>
  <si>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</si>
  <si>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</si>
  <si>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</si>
  <si>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</si>
  <si>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</si>
  <si>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</si>
  <si>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</si>
  <si>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</si>
  <si>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</si>
  <si>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</si>
  <si>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</si>
  <si>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</si>
  <si>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</si>
  <si>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</si>
  <si>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</si>
  <si>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</si>
  <si>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</si>
  <si>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</si>
  <si>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</si>
  <si>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</si>
  <si>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</si>
  <si>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</si>
  <si>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</si>
  <si>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</si>
  <si>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</si>
  <si>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</si>
  <si>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</si>
  <si>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</si>
  <si>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</si>
  <si>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</si>
  <si>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</si>
  <si>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</si>
  <si>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</si>
  <si>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</si>
  <si>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</si>
  <si>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</si>
  <si>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</si>
  <si>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</si>
  <si>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</si>
  <si>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</si>
  <si>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</si>
  <si>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</si>
  <si>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</si>
  <si>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</si>
  <si>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</si>
  <si>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</si>
  <si>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</si>
  <si>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</si>
  <si>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</si>
  <si>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</si>
  <si>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</si>
  <si>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</si>
  <si>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</si>
  <si>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</si>
  <si>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</si>
  <si>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</si>
  <si>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</si>
  <si>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</si>
  <si>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</si>
  <si>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</si>
  <si>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</si>
  <si>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</si>
  <si>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</si>
  <si>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</si>
  <si>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</si>
  <si>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</si>
  <si>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</si>
  <si>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</si>
  <si>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</si>
  <si>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</si>
  <si>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</si>
  <si>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</si>
  <si>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</si>
  <si>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</si>
  <si>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</si>
  <si>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</si>
  <si>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</si>
  <si>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</si>
  <si>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</si>
  <si>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</si>
  <si>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</si>
  <si>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</si>
  <si>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</si>
  <si>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</si>
  <si>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</si>
  <si>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</si>
  <si>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</si>
  <si>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</si>
  <si>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</si>
  <si>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</si>
  <si>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</si>
  <si>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</si>
  <si>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</si>
  <si>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</si>
  <si>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</si>
  <si>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</si>
  <si>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</si>
  <si>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</si>
  <si>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</si>
  <si>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</si>
  <si>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</si>
  <si>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</si>
  <si>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</si>
  <si>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</si>
  <si>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</si>
  <si>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</si>
  <si>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</si>
  <si>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</si>
  <si>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</si>
  <si>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</si>
  <si>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</si>
  <si>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</si>
  <si>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</si>
  <si>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</si>
  <si>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</si>
  <si>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</si>
  <si>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</si>
  <si>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</si>
  <si>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</si>
  <si>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</si>
  <si>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</si>
  <si>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</si>
  <si>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</si>
  <si>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</si>
  <si>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</si>
  <si>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</si>
  <si>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</si>
  <si>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</si>
  <si>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</si>
  <si>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</si>
  <si>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</si>
  <si>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</si>
  <si>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</si>
  <si>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</si>
  <si>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</si>
  <si>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</si>
  <si>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</si>
  <si>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</si>
  <si>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</si>
  <si>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</si>
  <si>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</si>
  <si>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</si>
  <si>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</si>
  <si>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</si>
  <si>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</si>
  <si>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</si>
  <si>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</si>
  <si>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</si>
  <si>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</si>
  <si>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</si>
  <si>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</si>
  <si>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</si>
  <si>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</si>
  <si>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</si>
  <si>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</si>
  <si>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</si>
  <si>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</si>
  <si>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</si>
  <si>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</si>
  <si>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</si>
  <si>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</si>
  <si>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</si>
  <si>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</si>
  <si>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</si>
  <si>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</si>
  <si>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</si>
  <si>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</si>
  <si>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</si>
  <si>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</si>
  <si>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</si>
  <si>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</si>
  <si>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</si>
  <si>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</si>
  <si>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</si>
  <si>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</si>
  <si>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</si>
  <si>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</si>
  <si>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</si>
  <si>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</si>
  <si>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</si>
  <si>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</si>
  <si>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</si>
  <si>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</si>
  <si>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</si>
  <si>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</si>
  <si>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</si>
  <si>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</si>
  <si>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</si>
  <si>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</si>
  <si>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</si>
  <si>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</si>
  <si>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</si>
  <si>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</si>
  <si>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</si>
  <si>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</si>
  <si>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</si>
  <si>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</si>
  <si>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</si>
  <si>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</si>
  <si>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</si>
  <si>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</si>
  <si>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</si>
  <si>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</si>
  <si>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</si>
  <si>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</si>
  <si>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</si>
  <si>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</si>
  <si>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</si>
  <si>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</si>
  <si>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</si>
  <si>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</si>
  <si>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</si>
  <si>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</si>
  <si>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</si>
  <si>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</si>
  <si>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</si>
  <si>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</si>
  <si>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</si>
  <si>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</si>
  <si>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</si>
  <si>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</si>
  <si>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</si>
  <si>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</si>
  <si>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</si>
  <si>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</si>
  <si>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</si>
  <si>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</si>
  <si>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</si>
  <si>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</si>
  <si>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</si>
  <si>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</si>
  <si>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</si>
  <si>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</si>
  <si>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</si>
  <si>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</si>
  <si>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</si>
  <si>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</si>
  <si>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</si>
  <si>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</si>
  <si>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</si>
  <si>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</si>
  <si>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</si>
  <si>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</si>
  <si>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</si>
  <si>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</si>
  <si>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</si>
  <si>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</si>
  <si>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</si>
  <si>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</si>
  <si>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</si>
  <si>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</si>
  <si>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</si>
  <si>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</si>
  <si>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</si>
  <si>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</si>
  <si>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</si>
  <si>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</si>
  <si>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</si>
  <si>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</si>
  <si>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</si>
  <si>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</si>
  <si>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</si>
  <si>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</si>
  <si>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</si>
  <si>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</si>
  <si>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</si>
  <si>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</si>
  <si>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</si>
  <si>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</si>
  <si>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</si>
  <si>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</si>
  <si>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</si>
  <si>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</si>
  <si>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</si>
  <si>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</si>
  <si>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</si>
  <si>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</si>
  <si>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</si>
  <si>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</si>
  <si>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</si>
  <si>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</si>
  <si>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</si>
  <si>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</si>
  <si>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</si>
  <si>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</si>
  <si>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</si>
  <si>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</si>
  <si>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</si>
  <si>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</si>
  <si>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</si>
  <si>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</si>
  <si>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</si>
  <si>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</si>
  <si>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</si>
  <si>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</si>
  <si>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</si>
  <si>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</si>
  <si>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</si>
  <si>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</si>
  <si>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</si>
  <si>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</si>
  <si>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</si>
  <si>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</si>
  <si>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</si>
  <si>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</si>
  <si>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</si>
  <si>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</si>
  <si>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</si>
  <si>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</si>
  <si>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</si>
  <si>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</si>
  <si>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</si>
  <si>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</si>
  <si>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</si>
  <si>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</si>
  <si>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</si>
  <si>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</si>
  <si>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</si>
  <si>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</si>
  <si>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</si>
  <si>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</si>
  <si>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</si>
  <si>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</si>
  <si>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</si>
  <si>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</si>
  <si>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</si>
  <si>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</si>
  <si>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</si>
  <si>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</si>
  <si>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</si>
  <si>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</si>
  <si>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</si>
  <si>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</si>
  <si>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</si>
  <si>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</si>
  <si>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</si>
  <si>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</si>
  <si>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</si>
  <si>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</si>
  <si>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</si>
  <si>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</si>
  <si>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</si>
  <si>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</si>
  <si>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</si>
  <si>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</si>
  <si>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</si>
  <si>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</si>
  <si>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</si>
  <si>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</si>
  <si>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</si>
  <si>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</si>
  <si>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</si>
  <si>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</si>
  <si>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</si>
  <si>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</si>
  <si>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</si>
  <si>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</si>
  <si>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</si>
  <si>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</si>
  <si>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</si>
  <si>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</si>
  <si>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</si>
  <si>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</si>
  <si>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</si>
  <si>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</si>
  <si>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</si>
  <si>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</si>
  <si>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</si>
  <si>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</si>
  <si>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</si>
  <si>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</si>
  <si>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</si>
  <si>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</si>
  <si>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</si>
  <si>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</si>
  <si>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</si>
  <si>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</si>
  <si>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</si>
  <si>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</si>
  <si>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</si>
  <si>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</si>
  <si>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</si>
  <si>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</si>
  <si>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</si>
  <si>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</si>
  <si>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</si>
  <si>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</si>
  <si>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</si>
  <si>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</si>
  <si>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</si>
  <si>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</si>
  <si>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</si>
  <si>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</si>
  <si>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</si>
  <si>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</si>
  <si>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</si>
  <si>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</si>
  <si>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</si>
  <si>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</si>
  <si>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</si>
  <si>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</si>
  <si>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</si>
  <si>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</si>
  <si>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</si>
  <si>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</si>
  <si>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</si>
  <si>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</si>
  <si>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</si>
  <si>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</si>
  <si>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</si>
  <si>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</si>
  <si>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</si>
  <si>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</si>
  <si>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</si>
  <si>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</si>
  <si>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</si>
  <si>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</si>
  <si>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</si>
  <si>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</si>
  <si>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</si>
  <si>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</si>
  <si>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</si>
  <si>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</si>
  <si>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</si>
  <si>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</si>
  <si>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</si>
  <si>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</si>
  <si>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</si>
  <si>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</si>
  <si>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</si>
  <si>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</si>
  <si>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</si>
  <si>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</si>
  <si>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</si>
  <si>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</si>
  <si>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</si>
  <si>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</si>
  <si>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</si>
  <si>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</si>
  <si>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</si>
  <si>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</si>
  <si>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</si>
  <si>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</si>
  <si>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</si>
  <si>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</si>
  <si>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</si>
  <si>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</si>
  <si>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</si>
  <si>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</si>
  <si>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</si>
  <si>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</si>
  <si>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</si>
  <si>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</si>
  <si>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</si>
  <si>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</si>
  <si>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</si>
  <si>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</si>
  <si>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</si>
  <si>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</si>
  <si>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</si>
  <si>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</si>
  <si>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</si>
  <si>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</si>
  <si>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</si>
  <si>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</si>
  <si>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</si>
  <si>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</si>
  <si>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</si>
  <si>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</si>
  <si>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</si>
  <si>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</si>
  <si>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</si>
  <si>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</si>
  <si>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</si>
  <si>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</si>
  <si>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</si>
  <si>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</si>
  <si>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</si>
  <si>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</si>
  <si>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</si>
  <si>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</si>
  <si>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</si>
  <si>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</si>
  <si>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</si>
  <si>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</si>
  <si>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</si>
  <si>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</si>
  <si>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</si>
  <si>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</si>
  <si>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</si>
  <si>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</si>
  <si>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</si>
  <si>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</si>
  <si>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</si>
  <si>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</si>
  <si>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</si>
  <si>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</si>
  <si>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</si>
  <si>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</si>
  <si>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</si>
  <si>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</si>
  <si>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</si>
  <si>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</si>
  <si>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</si>
  <si>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</si>
  <si>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</si>
  <si>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</si>
  <si>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</si>
  <si>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</si>
  <si>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</si>
  <si>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</si>
  <si>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</si>
  <si>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</si>
  <si>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</si>
  <si>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</si>
  <si>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</si>
  <si>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</si>
  <si>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</si>
  <si>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</si>
  <si>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</si>
  <si>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</si>
  <si>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</si>
  <si>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</si>
  <si>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</si>
  <si>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</si>
  <si>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</si>
  <si>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</si>
  <si>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</si>
  <si>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</si>
  <si>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</si>
  <si>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</si>
  <si>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</si>
  <si>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</si>
  <si>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</si>
  <si>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</si>
  <si>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</si>
  <si>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</si>
  <si>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</si>
  <si>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</si>
  <si>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</si>
  <si>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</si>
  <si>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</si>
  <si>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</si>
  <si>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</si>
  <si>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</si>
  <si>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</si>
  <si>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</si>
  <si>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</si>
  <si>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</si>
  <si>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</si>
  <si>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</si>
  <si>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</si>
  <si>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</si>
  <si>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</si>
  <si>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</si>
  <si>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</si>
  <si>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</si>
  <si>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</si>
  <si>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</si>
  <si>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</si>
  <si>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</si>
  <si>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</si>
  <si>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</si>
  <si>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</si>
  <si>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</si>
  <si>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</si>
  <si>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</si>
  <si>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</si>
  <si>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</si>
  <si>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</si>
  <si>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</si>
  <si>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</si>
  <si>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</si>
  <si>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</si>
  <si>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</si>
  <si>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</si>
  <si>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</si>
  <si>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</si>
  <si>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</si>
  <si>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</si>
  <si>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</si>
  <si>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</si>
  <si>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</si>
  <si>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</si>
  <si>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</si>
  <si>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</si>
  <si>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</si>
  <si>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</si>
  <si>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</si>
  <si>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</si>
  <si>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</si>
  <si>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</si>
  <si>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</si>
  <si>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</si>
  <si>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</si>
  <si>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</si>
  <si>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</si>
  <si>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</si>
  <si>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</si>
  <si>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</si>
  <si>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</si>
  <si>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</si>
  <si>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</si>
  <si>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</si>
  <si>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</si>
  <si>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</si>
  <si>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</si>
  <si>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</si>
  <si>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</si>
  <si>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</si>
  <si>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</si>
  <si>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</si>
  <si>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</si>
  <si>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</si>
  <si>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</si>
  <si>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</si>
  <si>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</si>
  <si>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</si>
  <si>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</si>
  <si>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</si>
  <si>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</si>
  <si>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</si>
  <si>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</si>
  <si>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</si>
  <si>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</si>
  <si>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</si>
  <si>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</si>
  <si>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</si>
  <si>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</si>
  <si>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</si>
  <si>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</si>
  <si>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</si>
  <si>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</si>
  <si>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</si>
  <si>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</si>
  <si>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</si>
  <si>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</si>
  <si>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</si>
  <si>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</si>
  <si>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</si>
  <si>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</si>
  <si>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</si>
  <si>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</si>
  <si>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</si>
  <si>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</si>
  <si>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</si>
  <si>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</si>
  <si>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</si>
  <si>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</si>
  <si>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</si>
  <si>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</si>
  <si>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</si>
  <si>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</si>
  <si>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</si>
  <si>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</si>
  <si>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</si>
  <si>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</si>
  <si>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</si>
  <si>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</si>
  <si>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</si>
  <si>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</si>
  <si>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</si>
  <si>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</si>
  <si>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</si>
  <si>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</si>
  <si>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</si>
  <si>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</si>
  <si>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</si>
  <si>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</si>
  <si>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</si>
  <si>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</si>
  <si>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</si>
  <si>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</si>
  <si>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</si>
  <si>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</si>
  <si>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</si>
  <si>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</si>
  <si>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</si>
  <si>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</si>
  <si>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</si>
  <si>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</si>
  <si>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</si>
  <si>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</si>
  <si>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</si>
  <si>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</si>
  <si>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</si>
  <si>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</si>
  <si>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</si>
  <si>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</si>
  <si>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</si>
  <si>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</si>
  <si>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</si>
  <si>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</si>
  <si>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</si>
  <si>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</si>
  <si>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</si>
  <si>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</si>
  <si>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</si>
  <si>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</si>
  <si>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</si>
  <si>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</si>
  <si>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</si>
  <si>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</si>
  <si>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</si>
  <si>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</si>
  <si>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</si>
  <si>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</si>
  <si>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</si>
  <si>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</si>
  <si>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</si>
  <si>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</si>
  <si>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</si>
  <si>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</si>
  <si>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</si>
  <si>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</si>
  <si>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</si>
  <si>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</si>
  <si>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</si>
  <si>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</si>
  <si>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</si>
  <si>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</si>
  <si>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</si>
  <si>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</si>
  <si>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</si>
  <si>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</si>
  <si>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</si>
  <si>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</si>
  <si>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</si>
  <si>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</si>
  <si>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</si>
  <si>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</si>
  <si>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</si>
  <si>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</si>
  <si>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</si>
  <si>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</si>
  <si>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</si>
  <si>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</si>
  <si>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</si>
  <si>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</si>
  <si>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</si>
  <si>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</si>
  <si>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</si>
  <si>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</si>
  <si>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</si>
  <si>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</si>
  <si>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</si>
  <si>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</si>
  <si>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</si>
  <si>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</si>
  <si>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</si>
  <si>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</si>
  <si>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</si>
  <si>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</si>
  <si>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</si>
  <si>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</si>
  <si>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</si>
  <si>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</si>
  <si>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</si>
  <si>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</si>
  <si>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</si>
  <si>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</si>
  <si>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</si>
  <si>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</si>
  <si>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</si>
  <si>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</si>
  <si>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</si>
  <si>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</si>
  <si>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</si>
  <si>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</si>
  <si>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</si>
  <si>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</si>
  <si>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</si>
  <si>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</si>
  <si>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</si>
  <si>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</si>
  <si>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</si>
  <si>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</si>
  <si>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</si>
  <si>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</si>
  <si>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</si>
  <si>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</si>
  <si>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</si>
  <si>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</si>
  <si>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</si>
  <si>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</si>
  <si>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</si>
  <si>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</si>
  <si>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</si>
  <si>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</si>
  <si>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</si>
  <si>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</si>
  <si>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</si>
  <si>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</si>
  <si>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</si>
  <si>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</si>
  <si>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</si>
  <si>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</si>
  <si>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</si>
  <si>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</si>
  <si>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</si>
  <si>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</si>
  <si>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</si>
  <si>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</si>
  <si>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</si>
  <si>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</si>
  <si>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</si>
  <si>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</si>
  <si>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</si>
  <si>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</si>
  <si>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</si>
  <si>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</si>
  <si>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</si>
  <si>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</si>
  <si>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</si>
  <si>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</si>
  <si>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</si>
  <si>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</si>
  <si>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</si>
  <si>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</si>
  <si>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</si>
  <si>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</si>
  <si>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</si>
  <si>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</si>
  <si>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</si>
  <si>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</si>
  <si>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</si>
  <si>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</si>
  <si>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</si>
  <si>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</si>
  <si>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</si>
  <si>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</si>
  <si>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</si>
  <si>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</si>
  <si>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</si>
  <si>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</si>
  <si>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</si>
  <si>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</si>
  <si>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</si>
  <si>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</si>
  <si>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</si>
  <si>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</si>
  <si>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</si>
  <si>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</si>
  <si>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</si>
  <si>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</si>
  <si>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</si>
  <si>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</si>
  <si>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</si>
  <si>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</si>
  <si>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</si>
  <si>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</si>
  <si>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</si>
  <si>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</si>
  <si>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</si>
  <si>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</si>
  <si>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</si>
  <si>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</si>
  <si>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</si>
  <si>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</si>
  <si>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</si>
  <si>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</si>
  <si>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</si>
  <si>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</si>
  <si>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</si>
  <si>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</si>
  <si>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</si>
  <si>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</si>
  <si>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</si>
  <si>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</si>
  <si>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</si>
  <si>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</si>
  <si>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</si>
  <si>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</si>
  <si>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</si>
  <si>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</si>
  <si>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</si>
  <si>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</si>
  <si>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</si>
  <si>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</si>
  <si>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</si>
  <si>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</si>
  <si>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</si>
  <si>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</si>
  <si>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</si>
  <si>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</si>
  <si>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</si>
  <si>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</si>
  <si>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</si>
  <si>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</si>
  <si>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</si>
  <si>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</si>
  <si>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</si>
  <si>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</si>
  <si>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</si>
  <si>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</si>
  <si>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</si>
  <si>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</si>
  <si>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</si>
  <si>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</si>
  <si>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</si>
  <si>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</si>
  <si>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</si>
  <si>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</si>
  <si>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</si>
  <si>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</si>
  <si>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</si>
  <si>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</si>
  <si>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</si>
  <si>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</si>
  <si>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</si>
  <si>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</si>
  <si>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</si>
  <si>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</si>
  <si>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</si>
  <si>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</si>
  <si>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</si>
  <si>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</si>
  <si>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</si>
  <si>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</si>
  <si>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</si>
  <si>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</si>
  <si>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</si>
  <si>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</si>
  <si>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</si>
  <si>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</si>
  <si>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</si>
  <si>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</si>
  <si>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</si>
  <si>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</si>
  <si>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</si>
  <si>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</si>
  <si>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</si>
  <si>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</si>
  <si>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</si>
  <si>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</si>
  <si>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</si>
  <si>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</si>
  <si>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</si>
  <si>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</si>
  <si>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</si>
  <si>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</si>
  <si>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</si>
  <si>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</si>
  <si>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</si>
  <si>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</si>
  <si>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</si>
  <si>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</si>
  <si>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</si>
  <si>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</si>
  <si>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</si>
  <si>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</si>
  <si>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</si>
  <si>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</si>
  <si>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</si>
  <si>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</si>
  <si>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</si>
  <si>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</si>
  <si>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</si>
  <si>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</si>
  <si>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</si>
  <si>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</si>
  <si>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</si>
  <si>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</si>
  <si>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</si>
  <si>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</si>
  <si>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</si>
  <si>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</si>
  <si>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</si>
  <si>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</si>
  <si>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</si>
  <si>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</si>
  <si>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</si>
  <si>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</si>
  <si>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</si>
  <si>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</si>
  <si>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</si>
  <si>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</si>
  <si>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</si>
  <si>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</si>
  <si>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</si>
  <si>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</si>
  <si>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</si>
  <si>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</si>
  <si>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</si>
  <si>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</si>
  <si>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</si>
  <si>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</si>
  <si>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</si>
  <si>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</si>
  <si>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</si>
  <si>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</si>
  <si>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</si>
  <si>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</si>
  <si>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</si>
  <si>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</si>
  <si>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</si>
  <si>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</si>
  <si>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</si>
  <si>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</si>
  <si>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</si>
  <si>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</si>
  <si>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</si>
  <si>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</si>
  <si>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</si>
  <si>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</si>
  <si>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</si>
  <si>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</si>
  <si>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</si>
  <si>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</si>
  <si>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</si>
  <si>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</si>
  <si>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</si>
  <si>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</si>
  <si>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</si>
  <si>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</si>
  <si>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</si>
  <si>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</si>
  <si>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</si>
  <si>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</si>
  <si>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</si>
  <si>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</si>
  <si>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</si>
  <si>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</si>
  <si>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</si>
  <si>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</si>
  <si>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</si>
  <si>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</si>
  <si>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</si>
  <si>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</si>
  <si>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</si>
  <si>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</si>
  <si>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</si>
  <si>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</si>
  <si>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</si>
  <si>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</si>
  <si>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</si>
  <si>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</si>
  <si>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</si>
  <si>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</si>
  <si>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</si>
  <si>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</si>
  <si>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</si>
  <si>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</si>
  <si>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</si>
  <si>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</si>
  <si>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</si>
  <si>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</si>
  <si>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</si>
  <si>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</si>
  <si>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</si>
  <si>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</si>
  <si>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</si>
  <si>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</si>
  <si>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</si>
  <si>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</si>
  <si>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</si>
  <si>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</si>
  <si>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</si>
  <si>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</si>
  <si>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</si>
  <si>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</si>
  <si>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</si>
  <si>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</si>
  <si>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</si>
  <si>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</si>
  <si>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</si>
  <si>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</si>
  <si>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</si>
  <si>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</si>
  <si>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</si>
  <si>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</si>
  <si>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</si>
  <si>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</si>
  <si>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</si>
  <si>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</si>
  <si>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</si>
  <si>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</si>
  <si>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</si>
  <si>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</si>
  <si>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</si>
  <si>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</si>
  <si>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</si>
  <si>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</si>
  <si>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</si>
  <si>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</si>
  <si>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</si>
  <si>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</si>
  <si>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</si>
  <si>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</si>
  <si>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</si>
  <si>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</si>
  <si>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</si>
  <si>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</si>
  <si>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</si>
  <si>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</si>
  <si>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</si>
  <si>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</si>
  <si>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</si>
  <si>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</si>
  <si>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</si>
  <si>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</si>
  <si>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</si>
  <si>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</si>
  <si>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</si>
  <si>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</si>
  <si>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</si>
  <si>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</si>
  <si>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</si>
  <si>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</si>
  <si>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</si>
  <si>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</si>
  <si>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</si>
  <si>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</si>
  <si>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</si>
  <si>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</si>
  <si>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</si>
  <si>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</si>
  <si>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</si>
  <si>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</si>
  <si>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</si>
  <si>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</si>
  <si>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</si>
  <si>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</si>
  <si>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</si>
  <si>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</si>
  <si>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</si>
  <si>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</si>
  <si>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</si>
  <si>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</si>
  <si>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</si>
  <si>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</si>
  <si>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</si>
  <si>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</si>
  <si>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</si>
  <si>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</si>
  <si>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</si>
  <si>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</si>
  <si>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</si>
  <si>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</si>
  <si>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</si>
  <si>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</si>
  <si>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</si>
  <si>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</si>
  <si>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</si>
  <si>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</si>
  <si>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</si>
  <si>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</si>
  <si>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</si>
  <si>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</si>
  <si>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</si>
  <si>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</si>
  <si>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</si>
  <si>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</si>
  <si>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</si>
  <si>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</si>
  <si>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</si>
  <si>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</si>
  <si>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</si>
  <si>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</si>
  <si>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</si>
  <si>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</si>
  <si>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</si>
  <si>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</si>
  <si>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</si>
  <si>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</si>
  <si>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</si>
  <si>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</si>
  <si>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</si>
  <si>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</si>
  <si>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</si>
  <si>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</si>
  <si>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</si>
  <si>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</si>
  <si>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</si>
  <si>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</si>
  <si>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</si>
  <si>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</si>
  <si>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</si>
  <si>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</si>
  <si>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</si>
  <si>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</si>
  <si>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</si>
  <si>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</si>
  <si>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</si>
  <si>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</si>
  <si>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</si>
  <si>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</si>
  <si>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</si>
  <si>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</si>
  <si>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</si>
  <si>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</si>
  <si>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</si>
  <si>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</si>
  <si>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</si>
  <si>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</si>
  <si>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</si>
  <si>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</si>
  <si>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</si>
  <si>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</si>
  <si>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</si>
  <si>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</si>
  <si>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</si>
  <si>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</si>
  <si>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</si>
  <si>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</si>
  <si>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</si>
  <si>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</si>
  <si>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</si>
  <si>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</si>
  <si>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</si>
  <si>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</si>
  <si>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</si>
  <si>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</si>
  <si>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</si>
  <si>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</si>
  <si>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</si>
  <si>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</si>
  <si>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</si>
  <si>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</si>
  <si>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</si>
  <si>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</si>
  <si>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</si>
  <si>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</si>
  <si>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</si>
  <si>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</si>
  <si>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</si>
  <si>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</si>
  <si>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</si>
  <si>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</si>
  <si>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</si>
  <si>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</si>
  <si>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</si>
  <si>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</si>
  <si>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</si>
  <si>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</si>
  <si>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</si>
  <si>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</si>
  <si>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</si>
  <si>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</si>
  <si>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</si>
  <si>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</si>
  <si>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</si>
  <si>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</si>
  <si>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</si>
  <si>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</si>
  <si>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</si>
  <si>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</si>
  <si>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</si>
  <si>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</si>
  <si>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</si>
  <si>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</si>
  <si>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</si>
  <si>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</si>
  <si>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</si>
  <si>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</si>
  <si>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</si>
  <si>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</si>
  <si>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</si>
  <si>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</si>
  <si>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</si>
  <si>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</si>
  <si>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</si>
  <si>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</si>
  <si>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</si>
  <si>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</si>
  <si>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</si>
  <si>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</si>
  <si>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</si>
  <si>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</si>
  <si>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</si>
  <si>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</si>
  <si>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</si>
  <si>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</si>
  <si>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</si>
  <si>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</si>
  <si>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</si>
  <si>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</si>
  <si>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</si>
  <si>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</si>
  <si>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</si>
  <si>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</si>
  <si>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</si>
  <si>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</si>
  <si>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</si>
  <si>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</si>
  <si>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</si>
  <si>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</si>
  <si>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</si>
  <si>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</si>
  <si>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</si>
  <si>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</si>
  <si>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</si>
  <si>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</si>
  <si>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</si>
  <si>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</si>
  <si>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</si>
  <si>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</si>
  <si>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</si>
  <si>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</si>
  <si>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</si>
  <si>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</si>
  <si>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</si>
  <si>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</si>
  <si>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</si>
  <si>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</si>
  <si>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</si>
  <si>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</si>
  <si>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</si>
  <si>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</si>
  <si>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</si>
  <si>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</si>
  <si>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</si>
  <si>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</si>
  <si>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</si>
  <si>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</si>
  <si>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</si>
  <si>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</si>
  <si>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</si>
  <si>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</si>
  <si>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</si>
  <si>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</si>
  <si>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</si>
  <si>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</si>
  <si>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</si>
  <si>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</si>
  <si>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</si>
  <si>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</si>
  <si>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</si>
  <si>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</si>
  <si>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</si>
  <si>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</si>
  <si>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</si>
  <si>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</si>
  <si>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</si>
  <si>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</si>
  <si>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</si>
  <si>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</si>
  <si>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</si>
  <si>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</si>
  <si>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</si>
  <si>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</si>
  <si>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</si>
  <si>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</si>
  <si>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</si>
  <si>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</si>
  <si>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</si>
  <si>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</si>
  <si>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</si>
  <si>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</si>
  <si>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</si>
  <si>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</si>
  <si>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</si>
  <si>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</si>
  <si>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</si>
  <si>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</si>
  <si>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</si>
  <si>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</si>
  <si>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</si>
  <si>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</si>
  <si>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</si>
  <si>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</si>
  <si>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</si>
  <si>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</si>
  <si>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</si>
  <si>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</si>
  <si>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</si>
  <si>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</si>
  <si>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</si>
  <si>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</si>
  <si>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</si>
  <si>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</si>
  <si>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</si>
  <si>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</si>
  <si>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</si>
  <si>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</si>
  <si>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</si>
  <si>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</si>
  <si>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</si>
  <si>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</si>
  <si>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</si>
  <si>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</si>
  <si>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</si>
  <si>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</si>
  <si>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</si>
  <si>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</si>
  <si>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</si>
  <si>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</si>
  <si>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</si>
  <si>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</si>
  <si>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</si>
  <si>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</si>
  <si>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</si>
  <si>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</si>
  <si>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</si>
  <si>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</si>
  <si>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</si>
  <si>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</si>
  <si>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</si>
  <si>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</si>
  <si>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</si>
  <si>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</si>
  <si>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</si>
  <si>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</si>
  <si>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</si>
  <si>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</si>
  <si>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</si>
  <si>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</si>
  <si>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</si>
  <si>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</si>
  <si>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</si>
  <si>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</si>
  <si>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</si>
  <si>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</si>
  <si>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</si>
  <si>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</si>
  <si>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</si>
  <si>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</si>
  <si>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</si>
  <si>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</si>
  <si>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</si>
  <si>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</si>
  <si>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</si>
  <si>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</si>
  <si>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</si>
  <si>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</si>
  <si>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</si>
  <si>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</si>
  <si>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</si>
  <si>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</si>
  <si>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</si>
  <si>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</si>
  <si>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</si>
  <si>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</si>
  <si>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</si>
  <si>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</si>
  <si>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</si>
  <si>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</si>
  <si>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</si>
  <si>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</si>
  <si>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</si>
  <si>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</si>
  <si>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</si>
  <si>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</si>
  <si>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</si>
  <si>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</si>
  <si>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</si>
  <si>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</si>
  <si>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</si>
  <si>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</si>
  <si>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</si>
  <si>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</si>
  <si>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</si>
  <si>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</si>
  <si>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</si>
  <si>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</si>
  <si>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</si>
  <si>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</si>
  <si>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</si>
  <si>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</si>
  <si>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</si>
  <si>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</si>
  <si>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</si>
  <si>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</si>
  <si>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</si>
  <si>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</si>
  <si>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</si>
  <si>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</si>
  <si>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</si>
  <si>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</si>
  <si>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</si>
  <si>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</si>
  <si>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</si>
  <si>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</si>
  <si>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</si>
  <si>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</si>
  <si>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</si>
  <si>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</si>
  <si>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</si>
  <si>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</si>
  <si>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</si>
  <si>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</si>
  <si>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</si>
  <si>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</si>
  <si>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</si>
  <si>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</si>
  <si>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</si>
  <si>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</si>
  <si>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</si>
  <si>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</si>
  <si>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</si>
  <si>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</si>
  <si>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</si>
  <si>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</si>
  <si>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</si>
  <si>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</si>
  <si>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</si>
  <si>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</si>
  <si>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</si>
  <si>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</si>
  <si>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</si>
  <si>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</si>
  <si>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</si>
  <si>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</si>
  <si>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</si>
  <si>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</si>
  <si>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</si>
  <si>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</si>
  <si>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</si>
  <si>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</si>
  <si>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</si>
  <si>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</si>
  <si>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</si>
  <si>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</si>
  <si>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</si>
  <si>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</si>
  <si>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</si>
  <si>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</si>
  <si>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</si>
  <si>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</si>
  <si>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</si>
  <si>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</si>
  <si>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</si>
  <si>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</si>
  <si>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</si>
  <si>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</si>
  <si>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</si>
  <si>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</si>
  <si>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</si>
  <si>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</si>
  <si>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</si>
  <si>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</si>
  <si>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</si>
  <si>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</si>
  <si>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</si>
  <si>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</si>
  <si>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</si>
  <si>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</si>
  <si>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</si>
  <si>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</si>
  <si>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</si>
  <si>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</si>
  <si>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</si>
  <si>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</si>
  <si>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</si>
  <si>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</si>
  <si>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</si>
  <si>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</si>
  <si>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</si>
  <si>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</si>
  <si>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</si>
  <si>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</si>
  <si>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</si>
  <si>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</si>
  <si>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</si>
  <si>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</si>
  <si>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</si>
  <si>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</si>
  <si>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</si>
  <si>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</si>
  <si>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</si>
  <si>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</si>
  <si>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</si>
  <si>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</si>
  <si>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</si>
  <si>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</si>
  <si>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</si>
  <si>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</si>
  <si>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</si>
  <si>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</si>
  <si>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</si>
  <si>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</si>
  <si>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</si>
  <si>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</si>
  <si>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</si>
  <si>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</si>
  <si>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</si>
  <si>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</si>
  <si>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</si>
  <si>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</si>
  <si>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</si>
  <si>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</si>
  <si>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</si>
  <si>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</si>
  <si>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</si>
  <si>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</si>
  <si>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</si>
  <si>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</si>
  <si>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</si>
  <si>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</si>
  <si>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</si>
  <si>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</si>
  <si>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</si>
  <si>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</si>
  <si>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</si>
  <si>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</si>
  <si>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</si>
  <si>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</si>
  <si>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</si>
  <si>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</si>
  <si>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</si>
  <si>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</si>
  <si>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</si>
  <si>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</si>
  <si>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</si>
  <si>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</si>
  <si>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</si>
  <si>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</si>
  <si>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</si>
  <si>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</si>
  <si>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</si>
  <si>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</si>
  <si>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</si>
  <si>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</si>
  <si>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</si>
  <si>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</si>
  <si>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</si>
  <si>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</si>
  <si>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</si>
  <si>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</si>
  <si>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</si>
  <si>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</si>
  <si>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</si>
  <si>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</si>
  <si>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</si>
  <si>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</si>
  <si>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</si>
  <si>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</si>
  <si>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</si>
  <si>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</si>
  <si>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</si>
  <si>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</si>
  <si>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</si>
  <si>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</si>
  <si>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</si>
  <si>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</si>
  <si>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</si>
  <si>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</si>
  <si>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</si>
  <si>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</si>
  <si>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</si>
  <si>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</si>
  <si>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</si>
  <si>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</si>
  <si>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</si>
  <si>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</si>
  <si>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</si>
  <si>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</si>
  <si>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</si>
  <si>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</si>
  <si>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</si>
  <si>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</si>
  <si>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</si>
  <si>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</si>
  <si>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</si>
  <si>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</si>
  <si>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</si>
  <si>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</si>
  <si>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</si>
  <si>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</si>
  <si>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</si>
  <si>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</si>
  <si>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</si>
  <si>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</si>
  <si>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</si>
  <si>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</si>
  <si>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</si>
  <si>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</si>
  <si>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</si>
  <si>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</si>
  <si>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</si>
  <si>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</si>
  <si>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</si>
  <si>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</si>
  <si>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</si>
  <si>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</si>
  <si>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</si>
  <si>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</si>
  <si>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</si>
  <si>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</si>
  <si>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</si>
  <si>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</si>
  <si>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</si>
  <si>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</si>
  <si>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</si>
  <si>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</si>
  <si>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</si>
  <si>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</si>
  <si>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</si>
  <si>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</si>
  <si>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</si>
  <si>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</si>
  <si>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</si>
  <si>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</si>
  <si>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</si>
  <si>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</si>
  <si>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</si>
  <si>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</si>
  <si>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</si>
  <si>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</si>
  <si>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</si>
  <si>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</si>
  <si>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</si>
  <si>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</si>
  <si>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</si>
  <si>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</si>
  <si>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</si>
  <si>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</si>
  <si>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</si>
  <si>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</si>
  <si>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</si>
  <si>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</si>
  <si>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</si>
  <si>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</si>
  <si>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</si>
  <si>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</si>
  <si>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</si>
  <si>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</si>
  <si>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</si>
  <si>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</si>
  <si>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</si>
  <si>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</si>
  <si>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</si>
  <si>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</si>
  <si>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</si>
  <si>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</si>
  <si>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</si>
  <si>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</si>
  <si>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</si>
  <si>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</si>
  <si>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</si>
  <si>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</si>
  <si>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</si>
  <si>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</si>
  <si>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</si>
  <si>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</si>
  <si>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</si>
  <si>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</si>
  <si>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</si>
  <si>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</si>
  <si>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</si>
  <si>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</si>
  <si>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</si>
  <si>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</si>
  <si>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</si>
  <si>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</si>
  <si>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</si>
  <si>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</si>
  <si>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</si>
  <si>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</si>
  <si>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</si>
  <si>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</si>
  <si>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</si>
  <si>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</si>
  <si>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</si>
  <si>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</si>
  <si>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</si>
  <si>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</si>
  <si>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</si>
  <si>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</si>
  <si>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</si>
  <si>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</si>
  <si>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</si>
  <si>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</si>
  <si>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</si>
  <si>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</si>
  <si>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</si>
  <si>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</si>
  <si>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</si>
  <si>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</si>
  <si>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</si>
  <si>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</si>
  <si>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</si>
  <si>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</si>
  <si>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</si>
  <si>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</si>
  <si>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</si>
  <si>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</si>
  <si>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</si>
  <si>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</si>
  <si>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</si>
  <si>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</si>
  <si>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</si>
  <si>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</si>
  <si>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</si>
  <si>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</si>
  <si>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</si>
  <si>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</si>
  <si>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</si>
  <si>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</si>
  <si>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</si>
  <si>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</si>
  <si>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</si>
  <si>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</si>
  <si>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</si>
  <si>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</si>
  <si>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</si>
  <si>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</si>
  <si>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</si>
  <si>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</si>
  <si>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</si>
  <si>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</si>
  <si>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</si>
  <si>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</si>
  <si>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</si>
  <si>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</si>
  <si>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</si>
  <si>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</si>
  <si>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</si>
  <si>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</si>
  <si>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</si>
  <si>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</si>
  <si>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</si>
  <si>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</si>
  <si>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</si>
  <si>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</si>
  <si>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</si>
  <si>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</si>
  <si>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</si>
  <si>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</si>
  <si>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</si>
  <si>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</si>
  <si>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</si>
  <si>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</si>
  <si>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</si>
  <si>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</si>
  <si>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</si>
  <si>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</si>
  <si>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</si>
  <si>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</si>
  <si>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</si>
  <si>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</si>
  <si>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</si>
  <si>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</si>
  <si>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</si>
  <si>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</si>
  <si>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</si>
  <si>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</si>
  <si>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</si>
  <si>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</si>
  <si>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</si>
  <si>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</si>
  <si>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</si>
  <si>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</si>
  <si>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</si>
  <si>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</si>
  <si>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</si>
  <si>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</si>
  <si>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</si>
  <si>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</si>
  <si>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</si>
  <si>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</si>
  <si>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</si>
  <si>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</si>
  <si>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</si>
  <si>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</si>
  <si>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</si>
  <si>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</si>
  <si>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</si>
  <si>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</si>
  <si>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</si>
  <si>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</si>
  <si>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</si>
  <si>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</si>
  <si>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</si>
  <si>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</si>
  <si>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</si>
  <si>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</si>
  <si>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</si>
  <si>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</si>
  <si>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</si>
  <si>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</si>
  <si>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</si>
  <si>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</si>
  <si>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</si>
  <si>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</si>
  <si>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</si>
  <si>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</si>
  <si>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</si>
  <si>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</si>
  <si>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</si>
  <si>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</si>
  <si>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</si>
  <si>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</si>
  <si>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</si>
  <si>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</si>
  <si>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</si>
  <si>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</si>
  <si>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</si>
  <si>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</si>
  <si>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</si>
  <si>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</si>
  <si>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</si>
  <si>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</si>
  <si>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</si>
  <si>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</si>
  <si>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</si>
  <si>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</si>
  <si>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</si>
  <si>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</si>
  <si>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</si>
  <si>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</si>
  <si>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</si>
  <si>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</si>
  <si>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</si>
  <si>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</si>
  <si>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</si>
  <si>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</si>
  <si>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</si>
  <si>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</si>
  <si>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</si>
  <si>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</si>
  <si>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</si>
  <si>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</si>
  <si>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</si>
  <si>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</si>
  <si>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</si>
  <si>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</si>
  <si>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</si>
  <si>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</si>
  <si>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</si>
  <si>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</si>
  <si>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</si>
  <si>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</si>
  <si>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</si>
  <si>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</si>
  <si>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</si>
  <si>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</si>
  <si>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</si>
  <si>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</si>
  <si>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</si>
  <si>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</si>
  <si>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</si>
  <si>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</si>
  <si>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</si>
  <si>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</si>
  <si>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</si>
  <si>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</si>
  <si>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</si>
  <si>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</si>
  <si>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</si>
  <si>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</si>
  <si>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</si>
  <si>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</si>
  <si>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</si>
  <si>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</si>
  <si>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</si>
  <si>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</si>
  <si>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</si>
  <si>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</si>
  <si>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</si>
  <si>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</si>
  <si>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</si>
  <si>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</si>
  <si>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</si>
  <si>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</si>
  <si>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</si>
  <si>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</si>
  <si>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</si>
  <si>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</si>
  <si>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</si>
  <si>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</si>
  <si>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</si>
  <si>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</si>
  <si>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</si>
  <si>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</si>
  <si>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</si>
  <si>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</si>
  <si>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</si>
  <si>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</si>
  <si>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</si>
  <si>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</si>
  <si>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</si>
  <si>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</si>
  <si>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</si>
  <si>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</si>
  <si>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</si>
  <si>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</si>
  <si>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</si>
  <si>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</si>
  <si>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</si>
  <si>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</si>
  <si>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</si>
  <si>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</si>
  <si>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</si>
  <si>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</si>
  <si>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</si>
  <si>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</si>
  <si>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</si>
  <si>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</si>
  <si>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</si>
  <si>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</si>
  <si>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</si>
  <si>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</si>
  <si>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</si>
  <si>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</si>
  <si>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</si>
  <si>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</si>
  <si>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</si>
  <si>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</si>
  <si>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</si>
  <si>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</si>
  <si>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</si>
  <si>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</si>
  <si>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</si>
  <si>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</si>
  <si>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</si>
  <si>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</si>
  <si>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</si>
  <si>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</si>
  <si>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</si>
  <si>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</si>
  <si>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</si>
  <si>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</si>
  <si>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</si>
  <si>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</si>
  <si>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</si>
  <si>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</si>
  <si>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</si>
  <si>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</si>
  <si>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</si>
  <si>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</si>
  <si>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</si>
  <si>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</si>
  <si>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</si>
  <si>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</si>
  <si>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</si>
  <si>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</si>
  <si>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</si>
  <si>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</si>
  <si>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</si>
  <si>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</si>
  <si>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</si>
  <si>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</si>
  <si>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</si>
  <si>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</si>
  <si>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</si>
  <si>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</si>
  <si>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</si>
  <si>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</si>
  <si>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</si>
  <si>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</si>
  <si>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</si>
  <si>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</si>
  <si>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</si>
  <si>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</si>
  <si>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</si>
  <si>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</si>
  <si>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</si>
  <si>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</si>
  <si>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</si>
  <si>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</si>
  <si>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</si>
  <si>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</si>
  <si>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</si>
  <si>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</si>
  <si>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</si>
  <si>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</si>
  <si>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</si>
  <si>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</si>
  <si>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</si>
  <si>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</si>
  <si>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</si>
  <si>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</si>
  <si>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</si>
  <si>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</si>
  <si>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</si>
  <si>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</si>
  <si>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</si>
  <si>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</si>
  <si>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</si>
  <si>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</si>
  <si>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</si>
  <si>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</si>
  <si>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</si>
  <si>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</si>
  <si>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</si>
  <si>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</si>
  <si>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</si>
  <si>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</si>
  <si>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</si>
  <si>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</si>
  <si>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</si>
  <si>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</si>
  <si>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</si>
  <si>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</si>
  <si>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</si>
  <si>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</si>
  <si>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</si>
  <si>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</si>
  <si>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</si>
  <si>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</si>
  <si>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</si>
  <si>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</si>
  <si>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</si>
  <si>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</si>
  <si>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</si>
  <si>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</si>
  <si>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</si>
  <si>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</si>
  <si>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</si>
  <si>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</si>
  <si>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</si>
  <si>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</si>
  <si>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</si>
  <si>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</si>
  <si>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</si>
  <si>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</si>
  <si>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</si>
  <si>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</si>
  <si>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</si>
  <si>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</si>
  <si>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</si>
  <si>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</si>
  <si>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</si>
  <si>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</si>
  <si>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</si>
  <si>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</si>
  <si>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</si>
  <si>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</si>
  <si>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</si>
  <si>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</si>
  <si>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</si>
  <si>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</si>
  <si>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</si>
  <si>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</si>
  <si>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</si>
  <si>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</si>
  <si>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</si>
  <si>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</si>
  <si>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</si>
  <si>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</si>
  <si>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</si>
  <si>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</si>
  <si>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</si>
  <si>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</si>
  <si>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</si>
  <si>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</si>
  <si>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</si>
  <si>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</si>
  <si>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</si>
  <si>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</si>
  <si>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</si>
  <si>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</si>
  <si>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</si>
  <si>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</si>
  <si>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</si>
  <si>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</si>
  <si>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</si>
  <si>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</si>
  <si>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</si>
  <si>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</si>
  <si>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</si>
  <si>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</si>
  <si>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</si>
  <si>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</si>
  <si>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</si>
  <si>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</si>
  <si>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</si>
  <si>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</si>
  <si>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</si>
  <si>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</si>
  <si>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</si>
  <si>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</si>
  <si>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</si>
  <si>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</si>
  <si>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</si>
  <si>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</si>
  <si>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</si>
  <si>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</si>
  <si>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</si>
  <si>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</si>
  <si>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</si>
  <si>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</si>
  <si>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</si>
  <si>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</si>
  <si>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</si>
  <si>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</si>
  <si>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</si>
  <si>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</si>
  <si>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</si>
  <si>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</si>
  <si>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</si>
  <si>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</si>
  <si>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</si>
  <si>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</si>
  <si>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</si>
  <si>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</si>
  <si>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</si>
  <si>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</si>
  <si>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</si>
  <si>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</si>
  <si>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</si>
  <si>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</si>
  <si>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</si>
  <si>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</si>
  <si>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</si>
  <si>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</si>
  <si>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</si>
  <si>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</si>
  <si>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</si>
  <si>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</si>
  <si>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</si>
  <si>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</si>
  <si>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</si>
  <si>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</si>
  <si>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</si>
  <si>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</si>
  <si>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</si>
  <si>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</si>
  <si>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</si>
  <si>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</si>
  <si>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</si>
  <si>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</si>
  <si>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</si>
  <si>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</si>
  <si>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</si>
  <si>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</si>
  <si>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</si>
  <si>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</si>
  <si>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</si>
  <si>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</si>
  <si>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</si>
  <si>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</si>
  <si>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</si>
  <si>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</si>
  <si>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</si>
  <si>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</si>
  <si>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</si>
  <si>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</si>
  <si>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</si>
  <si>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</si>
  <si>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</si>
  <si>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</si>
  <si>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</si>
  <si>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</si>
  <si>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</si>
  <si>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</si>
  <si>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</si>
  <si>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</si>
  <si>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</si>
  <si>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</si>
  <si>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</si>
  <si>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</si>
  <si>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</si>
  <si>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</si>
  <si>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</si>
  <si>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</si>
  <si>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</si>
  <si>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</si>
  <si>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</si>
  <si>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</si>
  <si>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</si>
  <si>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</si>
  <si>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</si>
  <si>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</si>
  <si>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</si>
  <si>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</si>
  <si>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</si>
  <si>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</si>
  <si>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</si>
  <si>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</si>
  <si>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</si>
  <si>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</si>
  <si>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</si>
  <si>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</si>
  <si>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</si>
  <si>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</si>
  <si>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</si>
  <si>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</si>
  <si>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</si>
  <si>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</si>
  <si>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</si>
  <si>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</si>
  <si>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</si>
  <si>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</si>
  <si>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</si>
  <si>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</si>
  <si>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</si>
  <si>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</si>
  <si>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</si>
  <si>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</si>
  <si>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</si>
  <si>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</si>
  <si>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</si>
  <si>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</si>
  <si>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</si>
  <si>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</si>
  <si>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</si>
  <si>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</si>
  <si>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</si>
  <si>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</si>
  <si>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</si>
  <si>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</si>
  <si>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</si>
  <si>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</si>
  <si>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</si>
  <si>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</si>
  <si>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</si>
  <si>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</si>
  <si>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</si>
  <si>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</si>
  <si>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</si>
  <si>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</si>
  <si>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</si>
  <si>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</si>
  <si>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</si>
  <si>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</si>
  <si>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</si>
  <si>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</si>
  <si>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</si>
  <si>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</si>
  <si>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</si>
  <si>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</si>
  <si>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</si>
  <si>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</si>
  <si>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</si>
  <si>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</si>
  <si>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</si>
  <si>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</si>
  <si>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</si>
  <si>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</si>
  <si>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</si>
  <si>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</si>
  <si>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</si>
  <si>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</si>
  <si>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</si>
  <si>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</si>
  <si>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</si>
  <si>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</si>
  <si>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</si>
  <si>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</si>
  <si>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</si>
  <si>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</si>
  <si>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</si>
  <si>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</si>
  <si>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</si>
  <si>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</si>
  <si>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</si>
  <si>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</si>
  <si>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</si>
  <si>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</si>
  <si>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</si>
  <si>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</si>
  <si>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</si>
  <si>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</si>
  <si>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</si>
  <si>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</si>
  <si>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</si>
  <si>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</si>
  <si>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</si>
  <si>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</si>
  <si>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</si>
  <si>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</si>
  <si>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</si>
  <si>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</si>
  <si>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</si>
  <si>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</si>
  <si>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</si>
  <si>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</si>
  <si>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</si>
  <si>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</si>
  <si>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</si>
  <si>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</si>
  <si>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</si>
  <si>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</si>
  <si>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</si>
  <si>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</si>
  <si>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</si>
  <si>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</si>
  <si>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</si>
  <si>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</si>
  <si>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</si>
  <si>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</si>
  <si>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</si>
  <si>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</si>
  <si>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</si>
  <si>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</si>
  <si>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</si>
  <si>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</si>
  <si>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</si>
  <si>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</si>
  <si>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</si>
  <si>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</si>
  <si>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</si>
  <si>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</si>
  <si>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</si>
  <si>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</si>
  <si>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</si>
  <si>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</si>
  <si>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</si>
  <si>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</si>
  <si>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</si>
  <si>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</si>
  <si>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</si>
  <si>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</si>
  <si>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</si>
  <si>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</si>
  <si>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</si>
  <si>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</si>
  <si>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</si>
  <si>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</si>
  <si>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</si>
  <si>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</si>
  <si>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</si>
  <si>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</si>
  <si>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</si>
  <si>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</si>
  <si>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</si>
  <si>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</si>
  <si>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</si>
  <si>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</si>
  <si>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</si>
  <si>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</si>
  <si>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</si>
  <si>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</si>
  <si>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</si>
  <si>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</si>
  <si>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</si>
  <si>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</si>
  <si>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</si>
  <si>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</si>
  <si>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</si>
  <si>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</si>
  <si>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</si>
  <si>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</si>
  <si>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</si>
  <si>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</si>
  <si>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</si>
  <si>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</si>
  <si>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</si>
  <si>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</si>
  <si>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</si>
  <si>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</si>
  <si>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</si>
  <si>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</si>
  <si>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</si>
  <si>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</si>
  <si>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</si>
  <si>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</si>
  <si>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</si>
  <si>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</si>
  <si>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</si>
  <si>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</si>
  <si>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</si>
  <si>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</si>
  <si>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</si>
  <si>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</si>
  <si>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</si>
  <si>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</si>
  <si>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</si>
  <si>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</si>
  <si>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</si>
  <si>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</si>
  <si>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</si>
  <si>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</si>
  <si>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</si>
  <si>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</si>
  <si>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</si>
  <si>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</si>
  <si>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</si>
  <si>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</si>
  <si>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</si>
  <si>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</si>
  <si>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</si>
  <si>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</si>
  <si>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</si>
  <si>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</si>
  <si>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</si>
  <si>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</si>
  <si>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</si>
  <si>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</si>
  <si>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</si>
  <si>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</si>
  <si>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</si>
  <si>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</si>
  <si>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</si>
  <si>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</si>
  <si>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</si>
  <si>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</si>
  <si>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</si>
  <si>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</si>
  <si>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</si>
  <si>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</si>
  <si>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</si>
  <si>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</si>
  <si>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</si>
  <si>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</si>
  <si>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</si>
  <si>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</si>
  <si>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</si>
  <si>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</si>
  <si>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</si>
  <si>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</si>
  <si>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</si>
  <si>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</si>
  <si>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</si>
  <si>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</si>
  <si>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</si>
  <si>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</si>
  <si>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</si>
  <si>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</si>
  <si>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</si>
  <si>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</si>
  <si>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</si>
  <si>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</si>
  <si>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</si>
  <si>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</si>
  <si>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</si>
  <si>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</si>
  <si>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</si>
  <si>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</si>
  <si>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</si>
  <si>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</si>
  <si>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</si>
  <si>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</si>
  <si>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</si>
  <si>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</si>
  <si>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</si>
  <si>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</si>
  <si>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</si>
  <si>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</si>
  <si>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</si>
  <si>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</si>
  <si>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</si>
  <si>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</si>
  <si>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</si>
  <si>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</si>
  <si>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</si>
  <si>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</si>
  <si>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</si>
  <si>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</si>
  <si>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</si>
  <si>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</si>
  <si>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</si>
  <si>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</si>
  <si>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</si>
  <si>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</si>
  <si>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</si>
  <si>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</si>
  <si>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</si>
  <si>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</si>
  <si>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</si>
  <si>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</si>
  <si>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</si>
  <si>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</si>
  <si>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</si>
  <si>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</si>
  <si>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</si>
  <si>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</si>
  <si>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</si>
  <si>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</si>
  <si>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</si>
  <si>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</si>
  <si>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</si>
  <si>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</si>
  <si>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</si>
  <si>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</si>
  <si>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</si>
  <si>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</si>
  <si>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</si>
  <si>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</si>
  <si>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</si>
  <si>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</si>
  <si>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</si>
  <si>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</si>
  <si>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</si>
  <si>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</si>
  <si>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</si>
  <si>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</si>
  <si>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</si>
  <si>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</si>
  <si>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</si>
  <si>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</si>
  <si>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</si>
  <si>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</si>
  <si>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</si>
  <si>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</si>
  <si>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</si>
  <si>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</si>
  <si>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</si>
  <si>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</si>
  <si>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</si>
  <si>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</si>
  <si>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</si>
  <si>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</si>
  <si>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</si>
  <si>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</si>
  <si>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</si>
  <si>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</si>
  <si>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</si>
  <si>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</si>
  <si>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</si>
  <si>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</si>
  <si>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</si>
  <si>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</si>
  <si>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</si>
  <si>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</si>
  <si>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</si>
  <si>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</si>
  <si>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</si>
  <si>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</si>
  <si>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</si>
  <si>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</si>
  <si>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</si>
  <si>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</si>
  <si>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</si>
  <si>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</si>
  <si>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</si>
  <si>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</si>
  <si>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</si>
  <si>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</si>
  <si>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</si>
  <si>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</si>
  <si>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</si>
  <si>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</si>
  <si>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</si>
  <si>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</si>
  <si>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</si>
  <si>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</si>
  <si>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</si>
  <si>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</si>
  <si>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</si>
  <si>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</si>
  <si>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</si>
  <si>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</si>
  <si>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</si>
  <si>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</si>
  <si>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</si>
  <si>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</si>
  <si>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</si>
  <si>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</si>
  <si>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</si>
  <si>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</si>
  <si>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</si>
  <si>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</si>
  <si>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</si>
  <si>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</si>
  <si>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</si>
  <si>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</si>
  <si>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</si>
  <si>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</si>
  <si>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</si>
  <si>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</si>
  <si>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</si>
  <si>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</si>
  <si>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</si>
  <si>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</si>
  <si>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</si>
  <si>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</si>
  <si>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</si>
  <si>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</si>
  <si>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</si>
  <si>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</si>
  <si>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</si>
  <si>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</si>
  <si>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</si>
  <si>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</si>
  <si>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</si>
  <si>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</si>
  <si>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</si>
  <si>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</si>
  <si>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</si>
  <si>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</si>
  <si>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</si>
  <si>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</si>
  <si>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</si>
  <si>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</si>
  <si>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</si>
  <si>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</si>
  <si>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</si>
  <si>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</si>
  <si>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</si>
  <si>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</si>
  <si>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</si>
  <si>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</si>
  <si>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</si>
  <si>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</si>
  <si>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</si>
  <si>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</si>
  <si>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</si>
  <si>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</si>
  <si>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</si>
  <si>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</si>
  <si>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</si>
  <si>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</si>
  <si>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</si>
  <si>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</si>
  <si>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</si>
  <si>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</si>
  <si>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</si>
  <si>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</si>
  <si>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</si>
  <si>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</si>
  <si>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</si>
  <si>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</si>
  <si>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</si>
  <si>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</si>
  <si>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</si>
  <si>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</si>
  <si>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</si>
  <si>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</si>
  <si>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</si>
  <si>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</si>
  <si>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</si>
  <si>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</si>
  <si>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</si>
  <si>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</si>
  <si>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</si>
  <si>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</si>
  <si>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</si>
  <si>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</si>
  <si>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</si>
  <si>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</si>
  <si>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</si>
  <si>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</si>
  <si>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</si>
  <si>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</si>
  <si>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</si>
  <si>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</si>
  <si>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</si>
  <si>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</si>
  <si>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</si>
  <si>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</si>
  <si>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</si>
  <si>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</si>
  <si>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</si>
  <si>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</si>
  <si>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</si>
  <si>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</si>
  <si>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</si>
  <si>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</si>
  <si>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</si>
  <si>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</si>
  <si>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</si>
  <si>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</si>
  <si>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</si>
  <si>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</si>
  <si>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</si>
  <si>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</si>
  <si>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</si>
  <si>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</si>
  <si>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</si>
  <si>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</si>
  <si>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</si>
  <si>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</si>
  <si>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</si>
  <si>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</si>
  <si>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</si>
  <si>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</si>
  <si>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</si>
  <si>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</si>
  <si>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</si>
  <si>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</si>
  <si>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</si>
  <si>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</si>
  <si>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</si>
  <si>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</si>
  <si>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</si>
  <si>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</si>
  <si>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</si>
  <si>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</si>
  <si>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</si>
  <si>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</si>
  <si>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</si>
  <si>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</si>
  <si>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</si>
  <si>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</si>
  <si>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</si>
  <si>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</si>
  <si>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</si>
  <si>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</si>
  <si>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</si>
  <si>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</si>
  <si>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</si>
  <si>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</si>
  <si>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</si>
  <si>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</si>
  <si>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</si>
  <si>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</si>
  <si>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</si>
  <si>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</si>
  <si>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</si>
  <si>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</si>
  <si>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</si>
  <si>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</si>
  <si>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</si>
  <si>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</si>
  <si>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</si>
  <si>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</si>
  <si>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</si>
  <si>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</si>
  <si>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</si>
  <si>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</si>
  <si>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</si>
  <si>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</si>
  <si>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</si>
  <si>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</si>
  <si>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</si>
  <si>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</si>
  <si>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</si>
  <si>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</si>
  <si>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</si>
  <si>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</si>
  <si>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</si>
  <si>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</si>
  <si>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</si>
  <si>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</si>
  <si>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</si>
  <si>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</si>
  <si>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</si>
  <si>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</si>
  <si>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</si>
  <si>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</si>
  <si>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</si>
  <si>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</si>
  <si>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</si>
  <si>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</si>
  <si>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</si>
  <si>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</si>
  <si>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</si>
  <si>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</si>
  <si>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</si>
  <si>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</si>
  <si>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</si>
  <si>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</si>
  <si>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</si>
  <si>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</si>
  <si>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</si>
  <si>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</si>
  <si>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</si>
  <si>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</si>
  <si>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</si>
  <si>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</si>
  <si>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</si>
  <si>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</si>
  <si>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</si>
  <si>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</si>
  <si>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</si>
  <si>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</si>
  <si>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</si>
  <si>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</si>
  <si>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</si>
  <si>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</si>
  <si>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</si>
  <si>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</si>
  <si>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</si>
  <si>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</si>
  <si>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</si>
  <si>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</si>
  <si>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</si>
  <si>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</si>
  <si>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</si>
  <si>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</si>
  <si>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</si>
  <si>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</si>
  <si>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</si>
  <si>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</si>
  <si>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</si>
  <si>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</si>
  <si>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</si>
  <si>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</si>
  <si>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</si>
  <si>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</si>
  <si>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</si>
  <si>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</si>
  <si>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</si>
  <si>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</si>
  <si>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</si>
  <si>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</si>
  <si>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</si>
  <si>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</si>
  <si>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</si>
  <si>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</si>
  <si>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</si>
  <si>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</si>
  <si>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</si>
  <si>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</si>
  <si>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</si>
  <si>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</si>
  <si>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</si>
  <si>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</si>
  <si>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</si>
  <si>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</si>
  <si>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</si>
  <si>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</si>
  <si>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</si>
  <si>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</si>
  <si>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</si>
  <si>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</si>
  <si>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</si>
  <si>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</si>
  <si>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</si>
  <si>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</si>
  <si>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</si>
  <si>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</si>
  <si>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</si>
  <si>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</si>
  <si>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</si>
  <si>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</si>
  <si>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</si>
  <si>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</si>
  <si>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</si>
  <si>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</si>
  <si>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</si>
  <si>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</si>
  <si>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</si>
  <si>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</si>
  <si>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</si>
  <si>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</si>
  <si>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</si>
  <si>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</si>
  <si>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</si>
  <si>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</si>
  <si>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</si>
  <si>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</si>
  <si>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</si>
  <si>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</si>
  <si>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</si>
  <si>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</si>
  <si>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</si>
  <si>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</si>
  <si>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</si>
  <si>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</si>
  <si>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</si>
  <si>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</si>
  <si>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</si>
  <si>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</si>
  <si>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</si>
  <si>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</si>
  <si>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</si>
  <si>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</si>
  <si>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</si>
  <si>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</si>
  <si>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</si>
  <si>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</si>
  <si>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</si>
  <si>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</si>
  <si>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</si>
  <si>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</si>
  <si>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</si>
  <si>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</si>
  <si>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</si>
  <si>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</si>
  <si>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</si>
  <si>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</si>
  <si>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</si>
  <si>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</si>
  <si>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</si>
  <si>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</si>
  <si>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</si>
  <si>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</si>
  <si>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</si>
  <si>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</si>
  <si>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</si>
  <si>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</si>
  <si>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</si>
  <si>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</si>
  <si>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</si>
  <si>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</si>
  <si>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</si>
  <si>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</si>
  <si>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</si>
  <si>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</si>
  <si>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</si>
  <si>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</si>
  <si>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</si>
  <si>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</si>
  <si>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</si>
  <si>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</si>
  <si>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</si>
  <si>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</si>
  <si>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</si>
  <si>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</si>
  <si>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</si>
  <si>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</si>
  <si>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</si>
  <si>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</si>
  <si>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</si>
  <si>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</si>
  <si>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</si>
  <si>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</si>
  <si>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</si>
  <si>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</si>
  <si>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</si>
  <si>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</si>
  <si>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</si>
  <si>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</si>
  <si>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</si>
  <si>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</si>
  <si>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</si>
  <si>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</si>
  <si>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</si>
  <si>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</si>
  <si>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</si>
  <si>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</si>
  <si>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</si>
  <si>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</si>
  <si>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</si>
  <si>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</si>
  <si>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</si>
  <si>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</si>
  <si>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</si>
  <si>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</si>
  <si>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</si>
  <si>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</si>
  <si>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</si>
  <si>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</si>
  <si>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</si>
  <si>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</si>
  <si>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</si>
  <si>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</si>
  <si>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</si>
  <si>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</si>
  <si>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</si>
  <si>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</si>
  <si>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</si>
  <si>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</si>
  <si>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</si>
  <si>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</si>
  <si>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</si>
  <si>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</si>
  <si>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</si>
  <si>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</si>
  <si>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</si>
  <si>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</si>
  <si>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</si>
  <si>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</si>
  <si>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</si>
  <si>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</si>
  <si>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</si>
  <si>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</si>
  <si>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</si>
  <si>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</si>
  <si>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</si>
  <si>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</si>
  <si>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</si>
  <si>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</si>
  <si>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</si>
  <si>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</si>
  <si>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</si>
  <si>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</si>
  <si>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</si>
  <si>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</si>
  <si>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</si>
  <si>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</si>
  <si>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</si>
  <si>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</si>
  <si>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</si>
  <si>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</si>
  <si>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</si>
  <si>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</si>
  <si>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</si>
  <si>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</si>
  <si>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</si>
  <si>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</si>
  <si>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</si>
  <si>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</si>
  <si>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</si>
  <si>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</si>
  <si>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</si>
  <si>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</si>
  <si>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</si>
  <si>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</si>
  <si>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</si>
  <si>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</si>
  <si>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</si>
  <si>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</si>
  <si>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</si>
  <si>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</si>
  <si>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</si>
  <si>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</si>
  <si>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</si>
  <si>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</si>
  <si>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</si>
  <si>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</si>
  <si>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</si>
  <si>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</si>
  <si>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</si>
  <si>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</si>
  <si>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</si>
  <si>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</si>
  <si>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</si>
  <si>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</si>
  <si>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</si>
  <si>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</si>
  <si>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</si>
  <si>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</si>
  <si>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</si>
  <si>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</si>
  <si>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</si>
  <si>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</si>
  <si>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</si>
  <si>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</si>
  <si>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</si>
  <si>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</si>
  <si>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</si>
  <si>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</si>
  <si>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</si>
  <si>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</si>
  <si>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</si>
  <si>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</si>
  <si>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</si>
  <si>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</si>
  <si>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</si>
  <si>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</si>
  <si>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</si>
  <si>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</si>
  <si>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</si>
  <si>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</si>
  <si>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</si>
  <si>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</si>
  <si>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</si>
  <si>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</si>
  <si>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</si>
  <si>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</si>
  <si>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</si>
  <si>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</si>
  <si>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</si>
  <si>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</si>
  <si>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</si>
  <si>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</si>
  <si>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</si>
  <si>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</si>
  <si>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</si>
  <si>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</si>
  <si>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</si>
  <si>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</si>
  <si>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</si>
  <si>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</si>
  <si>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</si>
  <si>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</si>
  <si>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</si>
  <si>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</si>
  <si>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</si>
  <si>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</si>
  <si>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</si>
  <si>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</si>
  <si>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</si>
  <si>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</si>
  <si>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</si>
  <si>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</si>
  <si>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</si>
  <si>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</si>
  <si>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</si>
  <si>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</si>
  <si>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</si>
  <si>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</si>
  <si>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</si>
  <si>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</si>
  <si>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</si>
  <si>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</si>
  <si>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</si>
  <si>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</si>
  <si>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</si>
  <si>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</si>
  <si>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</si>
  <si>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</si>
  <si>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</si>
  <si>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</si>
  <si>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</si>
  <si>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</si>
  <si>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</si>
  <si>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</si>
  <si>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</si>
  <si>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</si>
  <si>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</si>
  <si>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</si>
  <si>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</si>
  <si>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</si>
  <si>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</si>
  <si>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</si>
  <si>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</si>
  <si>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</si>
  <si>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</si>
  <si>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</si>
  <si>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</si>
  <si>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</si>
  <si>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</si>
  <si>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</si>
  <si>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</si>
  <si>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</si>
  <si>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</si>
  <si>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</si>
  <si>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</si>
  <si>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</si>
  <si>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</si>
  <si>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</si>
  <si>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</si>
  <si>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</si>
  <si>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</si>
  <si>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</si>
  <si>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</si>
  <si>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</si>
  <si>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</si>
  <si>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</si>
  <si>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</si>
  <si>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</si>
  <si>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</si>
  <si>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</si>
  <si>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</si>
  <si>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</si>
  <si>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</si>
  <si>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</si>
  <si>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</si>
  <si>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</si>
  <si>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</si>
  <si>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</si>
  <si>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</si>
  <si>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</si>
  <si>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</si>
  <si>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</si>
  <si>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</si>
  <si>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</si>
  <si>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</si>
  <si>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</si>
  <si>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</si>
  <si>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</si>
  <si>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</si>
  <si>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</si>
  <si>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</si>
  <si>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</si>
  <si>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</si>
  <si>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</si>
  <si>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</si>
  <si>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</si>
  <si>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</si>
  <si>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</si>
  <si>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</si>
  <si>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</si>
  <si>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</si>
  <si>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</si>
  <si>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</si>
  <si>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</si>
  <si>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</si>
  <si>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</si>
  <si>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</si>
  <si>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</si>
  <si>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</si>
  <si>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</si>
  <si>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</si>
  <si>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</si>
  <si>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</si>
  <si>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</si>
  <si>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</si>
  <si>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</si>
  <si>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</si>
  <si>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</si>
  <si>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</si>
  <si>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</si>
  <si>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</si>
  <si>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</si>
  <si>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</si>
  <si>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</si>
  <si>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</si>
  <si>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</si>
  <si>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</si>
  <si>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</si>
  <si>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</si>
  <si>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</si>
  <si>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</si>
  <si>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</si>
  <si>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</si>
  <si>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</si>
  <si>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</si>
  <si>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</si>
  <si>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</si>
  <si>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</si>
  <si>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</si>
  <si>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</si>
  <si>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</si>
  <si>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</si>
  <si>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</si>
  <si>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</si>
  <si>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</si>
  <si>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</si>
  <si>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</si>
  <si>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</si>
  <si>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</si>
  <si>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</si>
  <si>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</si>
  <si>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</si>
  <si>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</si>
  <si>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</si>
  <si>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</si>
  <si>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</si>
  <si>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</si>
  <si>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</si>
  <si>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</si>
  <si>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</si>
  <si>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</si>
  <si>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</si>
  <si>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</si>
  <si>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</si>
  <si>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</si>
  <si>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</si>
  <si>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</si>
  <si>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</si>
  <si>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</si>
  <si>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</si>
  <si>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</si>
  <si>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</si>
  <si>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</si>
  <si>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</si>
  <si>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</si>
  <si>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</si>
  <si>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</si>
  <si>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</si>
  <si>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</si>
  <si>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</si>
  <si>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</si>
  <si>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</si>
  <si>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</si>
  <si>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</si>
  <si>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</si>
  <si>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</si>
  <si>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</si>
  <si>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</si>
  <si>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</si>
  <si>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</si>
  <si>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</si>
  <si>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</si>
  <si>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</si>
  <si>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</si>
  <si>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</si>
  <si>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</si>
  <si>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</si>
  <si>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</si>
  <si>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</si>
  <si>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</si>
  <si>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</si>
  <si>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</si>
  <si>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</si>
  <si>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</si>
  <si>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</si>
  <si>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</si>
  <si>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</si>
  <si>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</si>
  <si>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</si>
  <si>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</si>
  <si>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</si>
  <si>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</si>
  <si>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</si>
  <si>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</si>
  <si>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</si>
  <si>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</si>
  <si>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</si>
  <si>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</si>
  <si>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</si>
  <si>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</si>
  <si>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</si>
  <si>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</si>
  <si>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</si>
  <si>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</si>
  <si>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</si>
  <si>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</si>
  <si>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</si>
  <si>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</si>
  <si>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</si>
  <si>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</si>
  <si>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</si>
  <si>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</si>
  <si>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</si>
  <si>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</si>
  <si>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</si>
  <si>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</si>
  <si>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</si>
  <si>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</si>
  <si>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</si>
  <si>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</si>
  <si>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</si>
  <si>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</si>
  <si>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</si>
  <si>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</si>
  <si>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</si>
  <si>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</si>
  <si>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</si>
  <si>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</si>
  <si>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</si>
  <si>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</si>
  <si>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</si>
  <si>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</si>
  <si>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</si>
  <si>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</si>
  <si>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</si>
  <si>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</si>
  <si>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</si>
  <si>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</si>
  <si>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</si>
  <si>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</si>
  <si>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</si>
  <si>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</si>
  <si>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</si>
  <si>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</si>
  <si>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</si>
  <si>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</si>
  <si>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</si>
  <si>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</si>
  <si>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</si>
  <si>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</si>
  <si>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</si>
  <si>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</si>
  <si>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</si>
  <si>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</si>
  <si>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</si>
  <si>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</si>
  <si>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</si>
  <si>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</si>
  <si>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</si>
  <si>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</si>
  <si>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</si>
  <si>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</si>
  <si>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</si>
  <si>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</si>
  <si>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</si>
  <si>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</si>
  <si>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</si>
  <si>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</si>
  <si>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</si>
  <si>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</si>
  <si>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</si>
  <si>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</si>
  <si>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</si>
  <si>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</si>
  <si>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</si>
  <si>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</si>
  <si>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</si>
  <si>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</si>
  <si>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</si>
  <si>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</si>
  <si>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</si>
  <si>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</si>
  <si>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</si>
  <si>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</si>
  <si>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</si>
  <si>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</si>
  <si>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</si>
  <si>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</si>
  <si>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</si>
  <si>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</si>
  <si>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</si>
  <si>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</si>
  <si>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</si>
  <si>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</si>
  <si>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</si>
  <si>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</si>
  <si>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</si>
  <si>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</si>
  <si>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</si>
  <si>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</si>
  <si>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</si>
  <si>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</si>
  <si>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</si>
  <si>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</si>
  <si>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</si>
  <si>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</si>
  <si>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</si>
  <si>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</si>
  <si>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</si>
  <si>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</si>
  <si>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</si>
  <si>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</si>
  <si>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</si>
  <si>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</si>
  <si>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</si>
  <si>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</si>
  <si>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</si>
  <si>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</si>
  <si>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</si>
  <si>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</si>
  <si>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</si>
  <si>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</si>
  <si>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</si>
  <si>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</si>
  <si>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</si>
  <si>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</si>
  <si>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</si>
  <si>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</si>
  <si>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</si>
  <si>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</si>
  <si>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</si>
  <si>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</si>
  <si>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</si>
  <si>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</si>
  <si>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</si>
  <si>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</si>
  <si>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</si>
  <si>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</si>
  <si>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</si>
  <si>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</si>
  <si>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</si>
  <si>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</si>
  <si>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</si>
  <si>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</si>
  <si>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</si>
  <si>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</si>
  <si>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</si>
  <si>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</si>
  <si>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</si>
  <si>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</si>
  <si>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</si>
  <si>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</si>
  <si>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</si>
  <si>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</si>
  <si>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</si>
  <si>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</si>
  <si>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</si>
  <si>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</si>
  <si>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</si>
  <si>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</si>
  <si>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</si>
  <si>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</si>
  <si>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</si>
  <si>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</si>
  <si>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</si>
  <si>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</si>
  <si>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</si>
  <si>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</si>
  <si>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</si>
  <si>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</si>
  <si>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</si>
  <si>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</si>
  <si>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</si>
  <si>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</si>
  <si>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</si>
  <si>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</si>
  <si>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</si>
  <si>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</si>
  <si>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</si>
  <si>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</si>
  <si>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</si>
  <si>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</si>
  <si>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</si>
  <si>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</si>
  <si>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</si>
  <si>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</si>
  <si>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</si>
  <si>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</si>
  <si>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</si>
  <si>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</si>
  <si>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</si>
  <si>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</si>
  <si>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</si>
  <si>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</si>
  <si>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</si>
  <si>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</si>
  <si>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</si>
  <si>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</si>
  <si>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</si>
  <si>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</si>
  <si>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</si>
  <si>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</si>
  <si>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</si>
  <si>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</si>
  <si>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</si>
  <si>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</si>
  <si>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</si>
  <si>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</si>
  <si>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</si>
  <si>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</si>
  <si>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</si>
  <si>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</si>
  <si>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</si>
  <si>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</si>
  <si>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</si>
  <si>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</si>
  <si>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</si>
  <si>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</si>
  <si>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</si>
  <si>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</si>
  <si>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</si>
  <si>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</si>
  <si>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</si>
  <si>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</si>
  <si>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</si>
  <si>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</si>
  <si>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</si>
  <si>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</si>
  <si>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</si>
  <si>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</si>
  <si>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</si>
  <si>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</si>
  <si>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</si>
  <si>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</si>
  <si>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</si>
  <si>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</si>
  <si>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</si>
  <si>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</si>
  <si>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</si>
  <si>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</si>
  <si>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</si>
  <si>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</si>
  <si>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</si>
  <si>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</si>
  <si>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</si>
  <si>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</si>
  <si>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</si>
  <si>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</si>
  <si>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</si>
  <si>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</si>
  <si>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</si>
  <si>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</si>
  <si>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</si>
  <si>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</si>
  <si>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</si>
  <si>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</si>
  <si>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</si>
  <si>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</si>
  <si>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</si>
  <si>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</si>
  <si>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</si>
  <si>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</si>
  <si>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</si>
  <si>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</si>
  <si>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</si>
  <si>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</si>
  <si>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</si>
  <si>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</si>
  <si>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</si>
  <si>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</si>
  <si>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</si>
  <si>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</si>
  <si>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</si>
  <si>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</si>
  <si>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</si>
  <si>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</si>
  <si>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</si>
  <si>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</si>
  <si>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</si>
  <si>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</si>
  <si>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</si>
  <si>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</si>
  <si>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</si>
  <si>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</si>
  <si>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</si>
  <si>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</si>
  <si>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</si>
  <si>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</si>
  <si>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</si>
  <si>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</si>
  <si>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</si>
  <si>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</si>
  <si>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</si>
  <si>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</si>
  <si>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</si>
  <si>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</si>
  <si>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</si>
  <si>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</si>
  <si>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</si>
  <si>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</si>
  <si>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</si>
  <si>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</si>
  <si>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</si>
  <si>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</si>
  <si>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</si>
  <si>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</si>
  <si>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</si>
  <si>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</si>
  <si>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</si>
  <si>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</si>
  <si>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</si>
  <si>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</si>
  <si>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</si>
  <si>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</si>
  <si>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</si>
  <si>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</si>
  <si>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</si>
  <si>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</si>
  <si>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</si>
  <si>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</si>
  <si>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</si>
  <si>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</si>
  <si>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</si>
  <si>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</si>
  <si>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</si>
  <si>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</si>
  <si>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</si>
  <si>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</si>
  <si>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</si>
  <si>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</si>
  <si>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</si>
  <si>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</si>
  <si>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</si>
  <si>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</si>
  <si>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</si>
  <si>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</si>
  <si>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</si>
  <si>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</si>
  <si>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</si>
  <si>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</si>
  <si>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</si>
  <si>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</si>
  <si>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</si>
  <si>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</si>
  <si>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</si>
  <si>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</si>
  <si>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</si>
  <si>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</si>
  <si>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</si>
  <si>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</si>
  <si>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</si>
  <si>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</si>
  <si>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</si>
  <si>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</si>
  <si>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</si>
  <si>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</si>
  <si>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</si>
  <si>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</si>
  <si>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</si>
  <si>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</si>
  <si>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</si>
  <si>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</si>
  <si>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</si>
  <si>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</si>
  <si>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</si>
  <si>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</si>
  <si>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</si>
  <si>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</si>
  <si>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</si>
  <si>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</si>
  <si>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</si>
  <si>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</si>
  <si>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</si>
  <si>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</si>
  <si>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</si>
  <si>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</si>
  <si>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</si>
  <si>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</si>
  <si>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</si>
  <si>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</si>
  <si>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</si>
  <si>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</si>
  <si>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</si>
  <si>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</si>
  <si>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</si>
  <si>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</si>
  <si>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</si>
  <si>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</si>
  <si>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</si>
  <si>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</si>
  <si>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</si>
  <si>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</si>
  <si>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</si>
  <si>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</si>
  <si>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</si>
  <si>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</si>
  <si>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</si>
  <si>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</si>
  <si>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</si>
  <si>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</si>
  <si>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</si>
  <si>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</si>
  <si>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</si>
  <si>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</si>
  <si>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</si>
  <si>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</si>
  <si>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</si>
  <si>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</si>
  <si>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</si>
  <si>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</si>
  <si>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</si>
  <si>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</si>
  <si>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</si>
  <si>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</si>
  <si>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</si>
  <si>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</si>
  <si>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</si>
  <si>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</si>
  <si>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</si>
  <si>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</si>
  <si>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</si>
  <si>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</si>
  <si>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</si>
  <si>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</si>
  <si>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</si>
  <si>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</si>
  <si>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</si>
  <si>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</si>
  <si>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</si>
  <si>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</si>
  <si>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</si>
  <si>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</si>
  <si>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</si>
  <si>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</si>
  <si>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</si>
  <si>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</si>
  <si>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</si>
  <si>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</si>
  <si>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</si>
  <si>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</si>
  <si>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</si>
  <si>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</si>
  <si>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</si>
  <si>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</si>
  <si>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</si>
  <si>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</si>
  <si>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</si>
  <si>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</si>
  <si>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</si>
  <si>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</si>
  <si>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</si>
  <si>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</si>
  <si>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</si>
  <si>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</si>
  <si>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</si>
  <si>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</si>
  <si>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</si>
  <si>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</si>
  <si>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</si>
  <si>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</si>
  <si>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</si>
  <si>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</si>
  <si>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</si>
  <si>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</si>
  <si>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</si>
  <si>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</si>
  <si>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</si>
  <si>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</si>
  <si>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</si>
  <si>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</si>
  <si>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</si>
  <si>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</si>
  <si>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</si>
  <si>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</si>
  <si>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</si>
  <si>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</si>
  <si>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</si>
  <si>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</si>
  <si>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</si>
  <si>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</si>
  <si>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</si>
  <si>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</si>
  <si>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</si>
  <si>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</si>
  <si>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</si>
  <si>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</si>
  <si>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</si>
  <si>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</si>
  <si>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</si>
  <si>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</si>
  <si>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</si>
  <si>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</si>
  <si>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</si>
  <si>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</si>
  <si>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</si>
  <si>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</si>
  <si>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</si>
  <si>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</si>
  <si>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</si>
  <si>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</si>
  <si>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</si>
  <si>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</si>
  <si>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</si>
  <si>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</si>
  <si>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</si>
  <si>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</si>
  <si>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</si>
  <si>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</si>
  <si>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</si>
  <si>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</si>
  <si>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</si>
  <si>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</si>
  <si>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</si>
  <si>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</si>
  <si>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</si>
  <si>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</si>
  <si>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</si>
  <si>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</si>
  <si>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</si>
  <si>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</si>
  <si>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</si>
  <si>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</si>
  <si>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</si>
  <si>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</si>
  <si>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</si>
  <si>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</si>
  <si>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</si>
  <si>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</si>
  <si>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</si>
  <si>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</si>
  <si>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</si>
  <si>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</si>
  <si>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</si>
  <si>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</si>
  <si>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</si>
  <si>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</si>
  <si>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</si>
  <si>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</si>
  <si>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</si>
  <si>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</si>
  <si>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</si>
  <si>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</si>
  <si>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</si>
  <si>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</si>
  <si>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</si>
  <si>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</si>
  <si>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</si>
  <si>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</si>
  <si>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</si>
  <si>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</si>
  <si>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</si>
  <si>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</si>
  <si>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</si>
  <si>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</si>
  <si>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</si>
  <si>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</si>
  <si>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</si>
  <si>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</si>
  <si>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</si>
  <si>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</si>
  <si>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</si>
  <si>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</si>
  <si>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</si>
  <si>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</si>
  <si>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</si>
  <si>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</si>
  <si>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</si>
  <si>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</si>
  <si>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</si>
  <si>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</si>
  <si>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</si>
  <si>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</si>
  <si>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</si>
  <si>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</si>
  <si>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</si>
  <si>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</si>
  <si>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</si>
  <si>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</si>
  <si>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</si>
  <si>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</si>
  <si>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</si>
  <si>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</si>
  <si>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</si>
  <si>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</si>
  <si>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</si>
  <si>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</si>
  <si>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</si>
  <si>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</si>
  <si>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</si>
  <si>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</si>
  <si>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</si>
  <si>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</si>
  <si>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</si>
  <si>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</si>
  <si>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</si>
  <si>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</si>
  <si>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</si>
  <si>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</si>
  <si>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</si>
  <si>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</si>
  <si>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</si>
  <si>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</si>
  <si>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</si>
  <si>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</si>
  <si>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</si>
  <si>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</si>
  <si>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</si>
  <si>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</si>
  <si>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</si>
  <si>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</si>
  <si>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</si>
  <si>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</si>
  <si>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</si>
  <si>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</si>
  <si>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</si>
  <si>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</si>
  <si>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</si>
  <si>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</si>
  <si>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</si>
  <si>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</si>
  <si>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</si>
  <si>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</si>
  <si>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</si>
  <si>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</si>
  <si>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</si>
  <si>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</si>
  <si>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</si>
  <si>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</si>
  <si>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</si>
  <si>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</si>
  <si>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</si>
  <si>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</si>
  <si>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</si>
  <si>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</si>
  <si>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</si>
  <si>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</si>
  <si>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</si>
  <si>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</si>
  <si>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</si>
  <si>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</si>
  <si>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</si>
  <si>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</si>
  <si>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</si>
  <si>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</si>
  <si>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</si>
  <si>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</si>
  <si>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</si>
  <si>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</si>
  <si>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</si>
  <si>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</si>
  <si>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</si>
  <si>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</si>
  <si>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</si>
  <si>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</si>
  <si>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</si>
  <si>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</si>
  <si>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</si>
  <si>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</si>
  <si>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</si>
  <si>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</si>
  <si>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</si>
  <si>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</si>
  <si>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</si>
  <si>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</si>
  <si>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</si>
  <si>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</si>
  <si>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</si>
  <si>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</si>
  <si>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</si>
  <si>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</si>
  <si>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</si>
  <si>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</si>
  <si>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</si>
  <si>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</si>
  <si>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</si>
  <si>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</si>
  <si>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</si>
  <si>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</si>
  <si>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</si>
  <si>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</si>
  <si>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</si>
  <si>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</si>
  <si>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</si>
  <si>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</si>
  <si>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</si>
  <si>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</si>
  <si>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</si>
  <si>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</si>
  <si>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</si>
  <si>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</si>
  <si>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</si>
  <si>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</si>
  <si>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</si>
  <si>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</si>
  <si>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</si>
  <si>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</si>
  <si>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</si>
  <si>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</si>
  <si>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</si>
  <si>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</si>
  <si>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</si>
  <si>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</si>
  <si>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</si>
  <si>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</si>
  <si>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</si>
  <si>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</si>
  <si>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</si>
  <si>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</si>
  <si>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</si>
  <si>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</si>
  <si>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</si>
  <si>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</si>
  <si>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</si>
  <si>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</si>
  <si>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</si>
  <si>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</si>
  <si>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</si>
  <si>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</si>
  <si>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</si>
  <si>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</si>
  <si>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</si>
  <si>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</si>
  <si>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</si>
  <si>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</si>
  <si>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</si>
  <si>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</si>
  <si>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</si>
  <si>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</si>
  <si>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</si>
  <si>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</si>
  <si>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</si>
  <si>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</si>
  <si>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</si>
  <si>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</si>
  <si>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</si>
  <si>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</si>
  <si>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</si>
  <si>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</si>
  <si>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</si>
  <si>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</si>
  <si>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</si>
  <si>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</si>
  <si>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</si>
  <si>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</si>
  <si>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</si>
  <si>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</si>
  <si>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</si>
  <si>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</si>
  <si>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</si>
  <si>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</si>
  <si>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</si>
  <si>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</si>
  <si>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</si>
  <si>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</si>
  <si>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</si>
  <si>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</si>
  <si>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</si>
  <si>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</si>
  <si>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</si>
  <si>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</si>
  <si>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</si>
  <si>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</si>
  <si>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</si>
  <si>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</si>
  <si>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</si>
  <si>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</si>
  <si>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</si>
  <si>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</si>
  <si>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</si>
  <si>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</si>
  <si>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</si>
  <si>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</si>
  <si>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</si>
  <si>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</si>
  <si>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</si>
  <si>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</si>
  <si>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</si>
  <si>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</si>
  <si>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</si>
  <si>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</si>
  <si>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</si>
  <si>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</si>
  <si>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</si>
  <si>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</si>
  <si>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</si>
  <si>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</si>
  <si>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</si>
  <si>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</si>
  <si>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</si>
  <si>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</si>
  <si>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</si>
  <si>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</si>
  <si>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</si>
  <si>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</si>
  <si>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</si>
  <si>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</si>
  <si>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</si>
  <si>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</si>
  <si>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</si>
  <si>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</si>
  <si>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</si>
  <si>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</si>
  <si>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</si>
  <si>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</si>
  <si>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</si>
  <si>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</si>
  <si>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</si>
  <si>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</si>
  <si>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</si>
  <si>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</si>
  <si>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</si>
  <si>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</si>
  <si>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</si>
  <si>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</si>
  <si>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</si>
  <si>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</si>
  <si>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</si>
  <si>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</si>
  <si>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</si>
  <si>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</si>
  <si>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</si>
  <si>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</si>
  <si>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</si>
  <si>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</si>
  <si>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</si>
  <si>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</si>
  <si>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</si>
  <si>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</si>
  <si>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</si>
  <si>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</si>
  <si>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</si>
  <si>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</si>
  <si>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</si>
  <si>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</si>
  <si>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</si>
  <si>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</si>
  <si>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</si>
  <si>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</si>
  <si>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</si>
  <si>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</si>
  <si>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</si>
  <si>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</si>
  <si>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</si>
  <si>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</si>
  <si>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</si>
  <si>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</si>
  <si>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</si>
  <si>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</si>
  <si>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</si>
  <si>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</si>
  <si>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</si>
  <si>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</si>
  <si>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</si>
  <si>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</si>
  <si>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</si>
  <si>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</si>
  <si>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</si>
  <si>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</si>
  <si>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</si>
  <si>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</si>
  <si>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</si>
  <si>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</si>
  <si>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</si>
  <si>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</si>
  <si>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</si>
  <si>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</si>
  <si>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</si>
  <si>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</si>
  <si>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</si>
  <si>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</si>
  <si>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</si>
  <si>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</si>
  <si>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</si>
  <si>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</si>
  <si>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</si>
  <si>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</si>
  <si>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</si>
  <si>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</si>
  <si>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</si>
  <si>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</si>
  <si>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</si>
  <si>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</si>
  <si>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</si>
  <si>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</si>
  <si>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</si>
  <si>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</si>
  <si>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</si>
  <si>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</si>
  <si>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</si>
  <si>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</si>
  <si>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</si>
  <si>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</si>
  <si>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</si>
  <si>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</si>
  <si>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</si>
  <si>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</si>
  <si>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</si>
  <si>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</si>
  <si>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</si>
  <si>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</si>
  <si>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</si>
  <si>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</si>
  <si>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</si>
  <si>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</si>
  <si>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</si>
  <si>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</si>
  <si>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</si>
  <si>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</si>
  <si>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</si>
  <si>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</si>
  <si>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</si>
  <si>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</si>
  <si>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</si>
  <si>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</si>
  <si>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</si>
  <si>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</si>
  <si>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</si>
  <si>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</si>
  <si>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</si>
  <si>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</si>
  <si>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</si>
  <si>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</si>
  <si>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</si>
  <si>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</si>
  <si>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</si>
  <si>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</si>
  <si>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</si>
  <si>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</si>
  <si>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</si>
  <si>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</si>
  <si>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</si>
  <si>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</si>
  <si>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</si>
  <si>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</si>
  <si>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</si>
  <si>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</si>
  <si>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</si>
  <si>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</si>
  <si>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</si>
  <si>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</si>
  <si>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</si>
  <si>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</si>
  <si>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</si>
  <si>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</si>
  <si>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</si>
  <si>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</si>
  <si>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</si>
  <si>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</si>
  <si>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</si>
  <si>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</si>
  <si>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</si>
  <si>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</si>
  <si>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</si>
  <si>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</si>
  <si>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</si>
  <si>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</si>
  <si>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</si>
  <si>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</si>
  <si>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</si>
  <si>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</si>
  <si>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</si>
  <si>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</si>
  <si>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</si>
  <si>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</si>
  <si>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</si>
  <si>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</si>
  <si>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</si>
  <si>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</si>
  <si>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</si>
  <si>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</si>
  <si>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</si>
  <si>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</si>
  <si>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</si>
  <si>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</si>
  <si>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</si>
  <si>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</si>
  <si>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</si>
  <si>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</si>
  <si>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</si>
  <si>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</si>
  <si>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</si>
  <si>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</si>
  <si>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</si>
  <si>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</si>
  <si>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</si>
  <si>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</si>
  <si>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</si>
  <si>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</si>
  <si>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</si>
  <si>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</si>
  <si>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</si>
  <si>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</si>
  <si>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</si>
  <si>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</si>
  <si>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</si>
  <si>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</si>
  <si>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</si>
  <si>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</si>
  <si>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</si>
  <si>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</si>
  <si>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</si>
  <si>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</si>
  <si>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</si>
  <si>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</si>
  <si>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</si>
  <si>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</si>
  <si>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</si>
  <si>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</si>
  <si>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</si>
  <si>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</si>
  <si>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</si>
  <si>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</si>
  <si>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</si>
  <si>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</si>
  <si>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</si>
  <si>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</si>
  <si>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</si>
  <si>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</si>
  <si>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</si>
  <si>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</si>
  <si>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</si>
  <si>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</si>
  <si>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</si>
  <si>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</si>
  <si>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</si>
  <si>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</si>
  <si>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</si>
  <si>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</si>
  <si>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</si>
  <si>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</si>
  <si>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</si>
  <si>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</si>
  <si>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</si>
  <si>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</si>
  <si>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</si>
  <si>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</si>
  <si>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</si>
  <si>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</si>
  <si>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</si>
  <si>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</si>
  <si>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</si>
  <si>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</si>
  <si>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</si>
  <si>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</si>
  <si>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</si>
  <si>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</si>
  <si>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</si>
  <si>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</si>
  <si>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</si>
  <si>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</si>
  <si>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</si>
  <si>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</si>
  <si>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</si>
  <si>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</si>
  <si>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</si>
  <si>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</si>
  <si>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</si>
  <si>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</si>
  <si>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</si>
  <si>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</si>
  <si>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</si>
  <si>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</si>
  <si>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</si>
  <si>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</si>
  <si>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</si>
  <si>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</si>
  <si>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</si>
  <si>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</si>
  <si>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</si>
  <si>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</si>
  <si>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</si>
  <si>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</si>
  <si>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</si>
  <si>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</si>
  <si>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</si>
  <si>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</si>
  <si>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</si>
  <si>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</si>
  <si>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</si>
  <si>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</si>
  <si>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</si>
  <si>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</si>
  <si>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</si>
  <si>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</si>
  <si>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</si>
  <si>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</si>
  <si>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</si>
  <si>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</si>
  <si>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</si>
  <si>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</si>
  <si>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</si>
  <si>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</si>
  <si>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</si>
  <si>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</si>
  <si>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</si>
  <si>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</si>
  <si>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</si>
  <si>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</si>
  <si>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</si>
  <si>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</si>
  <si>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</si>
  <si>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</si>
  <si>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</si>
  <si>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</si>
  <si>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</si>
  <si>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</si>
  <si>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</si>
  <si>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</si>
  <si>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</si>
  <si>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</si>
  <si>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</si>
  <si>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</si>
  <si>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</si>
  <si>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</si>
  <si>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</si>
  <si>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</si>
  <si>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</si>
  <si>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</si>
  <si>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</si>
  <si>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</si>
  <si>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</si>
  <si>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</si>
  <si>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</si>
  <si>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</si>
  <si>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</si>
  <si>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</si>
  <si>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</si>
  <si>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</si>
  <si>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</si>
  <si>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</si>
  <si>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</si>
  <si>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</si>
  <si>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</si>
  <si>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</si>
  <si>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</si>
  <si>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</si>
  <si>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</si>
  <si>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</si>
  <si>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</si>
  <si>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</si>
  <si>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</si>
  <si>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</si>
  <si>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</si>
  <si>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</si>
  <si>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</si>
  <si>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</si>
  <si>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</si>
  <si>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</si>
  <si>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</si>
  <si>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</si>
  <si>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</si>
  <si>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</si>
  <si>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</si>
  <si>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</si>
  <si>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</si>
  <si>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</si>
  <si>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</si>
  <si>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</si>
  <si>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</si>
  <si>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</si>
  <si>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</si>
  <si>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</si>
  <si>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</si>
  <si>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</si>
  <si>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</si>
  <si>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</si>
  <si>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</si>
  <si>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</si>
  <si>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</si>
  <si>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</si>
  <si>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</si>
  <si>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</si>
  <si>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</si>
  <si>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</si>
  <si>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</si>
  <si>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</si>
  <si>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</si>
  <si>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</si>
  <si>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</si>
  <si>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</si>
  <si>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</si>
  <si>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</si>
  <si>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</si>
  <si>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</si>
  <si>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</si>
  <si>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</si>
  <si>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</si>
  <si>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</si>
  <si>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</si>
  <si>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</si>
  <si>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</si>
  <si>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</si>
  <si>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</si>
  <si>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</si>
  <si>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</si>
  <si>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</si>
  <si>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</si>
  <si>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</si>
  <si>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</si>
  <si>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</si>
  <si>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</si>
  <si>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</si>
  <si>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</si>
  <si>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</si>
  <si>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</si>
  <si>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</si>
  <si>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</si>
  <si>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</si>
  <si>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</si>
  <si>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</si>
  <si>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</si>
  <si>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</si>
  <si>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</si>
  <si>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</si>
  <si>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</si>
  <si>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</si>
  <si>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</si>
  <si>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</si>
  <si>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</si>
  <si>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</si>
  <si>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</si>
  <si>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</si>
  <si>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</si>
  <si>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</si>
  <si>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</si>
  <si>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</si>
  <si>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</si>
  <si>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</si>
  <si>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</si>
  <si>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</si>
  <si>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</si>
  <si>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</si>
  <si>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</si>
  <si>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</si>
  <si>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</si>
  <si>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</si>
  <si>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</si>
  <si>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</si>
  <si>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</si>
  <si>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</si>
  <si>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</si>
  <si>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</si>
  <si>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</si>
  <si>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</si>
  <si>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</si>
  <si>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</si>
  <si>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</si>
  <si>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</si>
  <si>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</si>
  <si>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</si>
  <si>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</si>
  <si>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</si>
  <si>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</si>
  <si>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</si>
  <si>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</si>
  <si>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</si>
  <si>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</si>
  <si>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</si>
  <si>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</si>
  <si>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</si>
  <si>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</si>
  <si>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</si>
  <si>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</si>
  <si>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</si>
  <si>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</si>
  <si>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</si>
  <si>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</si>
  <si>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</si>
  <si>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</si>
  <si>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</si>
  <si>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</si>
  <si>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</si>
  <si>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</si>
  <si>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</si>
  <si>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</si>
  <si>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</si>
  <si>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</si>
  <si>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</si>
  <si>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</si>
  <si>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</si>
  <si>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</si>
  <si>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</si>
  <si>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</si>
  <si>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</si>
  <si>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</si>
  <si>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</si>
  <si>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</si>
  <si>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</si>
  <si>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</si>
  <si>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</si>
  <si>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</si>
  <si>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</si>
  <si>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</si>
  <si>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</si>
  <si>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</si>
  <si>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</si>
  <si>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</si>
  <si>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</si>
  <si>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</si>
  <si>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</si>
  <si>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</si>
  <si>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</si>
  <si>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</si>
  <si>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</si>
  <si>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</si>
  <si>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</si>
  <si>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</si>
  <si>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</si>
  <si>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</si>
  <si>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</si>
  <si>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</si>
  <si>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</si>
  <si>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</si>
  <si>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</si>
  <si>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</si>
  <si>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</si>
  <si>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</si>
  <si>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</si>
  <si>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</si>
  <si>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</si>
  <si>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</si>
  <si>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</si>
  <si>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</si>
  <si>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</si>
  <si>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</si>
  <si>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</si>
  <si>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</si>
  <si>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</si>
  <si>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</si>
  <si>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</si>
  <si>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</si>
  <si>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</si>
  <si>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</si>
  <si>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</si>
  <si>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</si>
  <si>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</si>
  <si>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</si>
  <si>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</si>
  <si>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</si>
  <si>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</si>
  <si>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</si>
  <si>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</si>
  <si>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</si>
  <si>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</si>
  <si>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</si>
  <si>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</si>
  <si>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</si>
  <si>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</si>
  <si>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</si>
  <si>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</si>
  <si>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</si>
  <si>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</si>
  <si>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</si>
  <si>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</si>
  <si>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</si>
  <si>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</si>
  <si>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</si>
  <si>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</si>
  <si>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</si>
  <si>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</si>
  <si>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</si>
  <si>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</si>
  <si>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</si>
  <si>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</si>
  <si>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</si>
  <si>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</si>
  <si>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</si>
  <si>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</si>
  <si>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</si>
  <si>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</si>
  <si>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</si>
  <si>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</si>
  <si>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</si>
  <si>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</si>
  <si>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</si>
  <si>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</si>
  <si>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</si>
  <si>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</si>
  <si>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</si>
  <si>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</si>
  <si>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</si>
  <si>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</si>
  <si>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</si>
  <si>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</si>
  <si>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</si>
  <si>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</si>
  <si>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</si>
  <si>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</si>
  <si>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</si>
  <si>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</si>
  <si>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</si>
  <si>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</si>
  <si>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</si>
  <si>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</si>
  <si>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</si>
  <si>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</si>
  <si>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</si>
  <si>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</si>
  <si>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</si>
  <si>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</si>
  <si>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</si>
  <si>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</si>
  <si>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</si>
  <si>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</si>
  <si>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</si>
  <si>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</si>
  <si>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</si>
  <si>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</si>
  <si>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</si>
  <si>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</si>
  <si>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</si>
  <si>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</si>
  <si>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</si>
  <si>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</si>
  <si>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</si>
  <si>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</si>
  <si>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</si>
  <si>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</si>
  <si>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</si>
  <si>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</si>
  <si>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</si>
  <si>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</si>
  <si>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</si>
  <si>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</si>
  <si>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</si>
  <si>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</si>
  <si>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</si>
  <si>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</si>
  <si>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</si>
  <si>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</si>
  <si>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</si>
  <si>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</si>
  <si>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</si>
  <si>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</si>
  <si>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</si>
  <si>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</si>
  <si>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</si>
  <si>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</si>
  <si>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</si>
  <si>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</si>
  <si>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</si>
  <si>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</si>
  <si>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</si>
  <si>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</si>
  <si>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</si>
  <si>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</si>
  <si>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</si>
  <si>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</si>
  <si>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</si>
  <si>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</si>
  <si>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</si>
  <si>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</si>
  <si>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</si>
  <si>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</si>
  <si>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</si>
  <si>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</si>
  <si>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</si>
  <si>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</si>
  <si>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</si>
  <si>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</si>
  <si>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</si>
  <si>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</si>
  <si>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</si>
  <si>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</si>
  <si>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</si>
  <si>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</si>
  <si>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</si>
  <si>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</si>
  <si>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</si>
  <si>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</si>
  <si>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</si>
  <si>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</si>
  <si>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</si>
  <si>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</si>
  <si>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</si>
  <si>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</si>
  <si>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</si>
  <si>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</si>
  <si>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</si>
  <si>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</si>
  <si>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</si>
  <si>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</si>
  <si>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</si>
  <si>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</si>
  <si>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</si>
  <si>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</si>
  <si>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</si>
  <si>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</si>
  <si>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</si>
  <si>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</si>
  <si>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</si>
  <si>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</si>
  <si>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</si>
  <si>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</si>
  <si>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</si>
  <si>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</si>
  <si>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</si>
  <si>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</si>
  <si>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</si>
  <si>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</si>
  <si>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</si>
  <si>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</si>
  <si>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</si>
  <si>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</si>
  <si>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</si>
  <si>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</si>
  <si>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</si>
  <si>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</si>
  <si>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</si>
  <si>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</si>
  <si>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</si>
  <si>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</si>
  <si>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</si>
  <si>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</si>
  <si>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</si>
  <si>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</si>
  <si>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</si>
  <si>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</si>
  <si>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</si>
  <si>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</si>
  <si>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</si>
  <si>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</si>
  <si>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</si>
  <si>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</si>
  <si>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</si>
  <si>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</si>
  <si>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</si>
  <si>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</si>
  <si>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</si>
  <si>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</si>
  <si>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</si>
  <si>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</si>
  <si>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</si>
  <si>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</si>
  <si>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</si>
  <si>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</si>
  <si>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</si>
  <si>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</si>
  <si>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</si>
  <si>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</si>
  <si>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</si>
  <si>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</si>
  <si>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</si>
  <si>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</si>
  <si>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</si>
  <si>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</si>
  <si>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</si>
  <si>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</si>
  <si>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</si>
  <si>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</si>
  <si>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</si>
  <si>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</si>
  <si>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</si>
  <si>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</si>
  <si>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</si>
  <si>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</si>
  <si>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</si>
  <si>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</si>
  <si>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</si>
  <si>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</si>
  <si>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</si>
  <si>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</si>
  <si>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</si>
  <si>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</si>
  <si>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</si>
  <si>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</si>
  <si>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</si>
  <si>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</si>
  <si>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</si>
  <si>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</si>
  <si>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</si>
  <si>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</si>
  <si>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</si>
  <si>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</si>
  <si>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</si>
  <si>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</si>
  <si>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</si>
  <si>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</si>
  <si>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</si>
  <si>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</si>
  <si>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</si>
  <si>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</si>
  <si>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</si>
  <si>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</si>
  <si>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</si>
  <si>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</si>
  <si>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</si>
  <si>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</si>
  <si>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</si>
  <si>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</si>
  <si>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</si>
  <si>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</si>
  <si>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</si>
  <si>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</si>
  <si>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</si>
  <si>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</si>
  <si>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</si>
  <si>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</si>
  <si>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</si>
  <si>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</si>
  <si>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</si>
  <si>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</si>
  <si>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</si>
  <si>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</si>
  <si>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</si>
  <si>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</si>
  <si>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</si>
  <si>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</si>
  <si>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</si>
  <si>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</si>
  <si>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</si>
  <si>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</si>
  <si>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</si>
  <si>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</si>
  <si>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</si>
  <si>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</si>
  <si>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</si>
  <si>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</si>
  <si>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</si>
  <si>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</si>
  <si>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</si>
  <si>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</si>
  <si>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</si>
  <si>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</si>
  <si>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</si>
  <si>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</si>
  <si>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</si>
  <si>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</si>
  <si>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</si>
  <si>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</si>
  <si>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</si>
  <si>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</si>
  <si>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</si>
  <si>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</si>
  <si>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</si>
  <si>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</si>
  <si>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</si>
  <si>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</si>
  <si>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</si>
  <si>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</si>
  <si>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</si>
  <si>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</si>
  <si>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</si>
  <si>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</si>
  <si>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</si>
  <si>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</si>
  <si>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</si>
  <si>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</si>
  <si>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</si>
  <si>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</si>
  <si>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</si>
  <si>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</si>
  <si>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</si>
  <si>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</si>
  <si>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</si>
  <si>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</si>
  <si>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</si>
  <si>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</si>
  <si>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</si>
  <si>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</si>
  <si>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</si>
  <si>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</si>
  <si>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</si>
  <si>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</si>
  <si>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</si>
  <si>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</si>
  <si>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</si>
  <si>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</si>
  <si>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</si>
  <si>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</si>
  <si>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</si>
  <si>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</si>
  <si>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</si>
  <si>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</si>
  <si>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</si>
  <si>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</si>
  <si>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</si>
  <si>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</si>
  <si>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</si>
  <si>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</si>
  <si>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</si>
  <si>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</si>
  <si>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</si>
  <si>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</si>
  <si>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</si>
  <si>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</si>
  <si>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</si>
  <si>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</si>
  <si>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</si>
  <si>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</si>
  <si>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</si>
  <si>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</si>
  <si>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</si>
  <si>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</si>
  <si>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</si>
  <si>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</si>
  <si>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</si>
  <si>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</si>
  <si>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</si>
  <si>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</si>
  <si>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</si>
  <si>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</si>
  <si>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</si>
  <si>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</si>
  <si>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</si>
  <si>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</si>
  <si>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</si>
  <si>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</si>
  <si>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</si>
  <si>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</si>
  <si>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</si>
  <si>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</si>
  <si>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</si>
  <si>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</si>
  <si>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</si>
  <si>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</si>
  <si>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</si>
  <si>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</si>
  <si>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</si>
  <si>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</si>
  <si>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</si>
  <si>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</si>
  <si>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</si>
  <si>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</si>
  <si>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</si>
  <si>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</si>
  <si>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</si>
  <si>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</si>
  <si>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</si>
  <si>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</si>
  <si>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</si>
  <si>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</si>
  <si>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</si>
  <si>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</si>
  <si>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</si>
  <si>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</si>
  <si>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</si>
  <si>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</si>
  <si>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</si>
  <si>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</si>
  <si>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</si>
  <si>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</si>
  <si>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</si>
  <si>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</si>
  <si>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</si>
  <si>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</si>
  <si>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</si>
  <si>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</si>
  <si>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</si>
  <si>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</si>
  <si>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</si>
  <si>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</si>
  <si>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</si>
  <si>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</si>
  <si>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</si>
  <si>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</si>
  <si>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</si>
  <si>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</si>
  <si>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</si>
  <si>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</si>
  <si>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</si>
  <si>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</si>
  <si>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</si>
  <si>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</si>
  <si>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</si>
  <si>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</si>
  <si>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</si>
  <si>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</si>
  <si>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</si>
  <si>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</si>
  <si>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</si>
  <si>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</si>
  <si>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</si>
  <si>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</si>
  <si>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</si>
  <si>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</si>
  <si>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</si>
  <si>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</si>
  <si>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</si>
  <si>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</si>
  <si>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</si>
  <si>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</si>
  <si>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</si>
  <si>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</si>
  <si>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</si>
  <si>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</si>
  <si>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</si>
  <si>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</si>
  <si>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</si>
  <si>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</si>
  <si>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</si>
  <si>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</si>
  <si>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</si>
  <si>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</si>
  <si>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</si>
  <si>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</si>
  <si>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</si>
  <si>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</si>
  <si>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</si>
  <si>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</si>
  <si>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</si>
  <si>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</si>
  <si>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</si>
  <si>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</si>
  <si>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</si>
  <si>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</si>
  <si>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</si>
  <si>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</si>
  <si>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</si>
  <si>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</si>
  <si>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</si>
  <si>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</si>
  <si>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</si>
  <si>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</si>
  <si>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</si>
  <si>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</si>
  <si>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</si>
  <si>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</si>
  <si>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</si>
  <si>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</si>
  <si>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</si>
  <si>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</si>
  <si>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</si>
  <si>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</si>
  <si>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</si>
  <si>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</si>
  <si>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</si>
  <si>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</si>
  <si>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</si>
  <si>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</si>
  <si>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</si>
  <si>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</si>
  <si>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</si>
  <si>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</si>
  <si>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</si>
  <si>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</si>
  <si>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</si>
  <si>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</si>
  <si>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</si>
  <si>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</si>
  <si>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</si>
  <si>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</si>
  <si>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</si>
  <si>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</si>
  <si>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</si>
  <si>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</si>
  <si>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</si>
  <si>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</si>
  <si>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</si>
  <si>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</si>
  <si>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</si>
  <si>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</si>
  <si>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</si>
  <si>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</si>
  <si>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</si>
  <si>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</si>
  <si>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</si>
  <si>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</si>
  <si>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</si>
  <si>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</si>
  <si>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</si>
  <si>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</si>
  <si>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</si>
  <si>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</si>
  <si>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</si>
  <si>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</si>
  <si>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</si>
  <si>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</si>
  <si>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</si>
  <si>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</si>
  <si>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</si>
  <si>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</si>
  <si>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</si>
  <si>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</si>
  <si>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</si>
  <si>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</si>
  <si>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</si>
  <si>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</si>
  <si>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</si>
  <si>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</si>
  <si>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</si>
  <si>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</si>
  <si>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</si>
  <si>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</si>
  <si>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</si>
  <si>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</si>
  <si>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</si>
  <si>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</si>
  <si>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</si>
  <si>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</si>
  <si>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</si>
  <si>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</si>
  <si>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</si>
  <si>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</si>
  <si>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</si>
  <si>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</si>
  <si>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</si>
  <si>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</si>
  <si>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</si>
  <si>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</si>
  <si>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</si>
  <si>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</si>
  <si>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</si>
  <si>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</si>
  <si>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</si>
  <si>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</si>
  <si>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</si>
  <si>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</si>
  <si>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</si>
  <si>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</si>
  <si>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</si>
  <si>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</si>
  <si>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</si>
  <si>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</si>
  <si>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</si>
  <si>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</si>
  <si>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</si>
  <si>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</si>
  <si>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</si>
  <si>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</si>
  <si>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</si>
  <si>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</si>
  <si>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</si>
  <si>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</si>
  <si>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</si>
  <si>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</si>
  <si>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</si>
  <si>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</si>
  <si>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</si>
  <si>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</si>
  <si>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</si>
  <si>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</si>
  <si>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</si>
  <si>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</si>
  <si>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</si>
  <si>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</si>
  <si>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</si>
  <si>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</si>
  <si>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</si>
  <si>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</si>
  <si>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</si>
  <si>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</si>
  <si>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</si>
  <si>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</si>
  <si>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</si>
  <si>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</si>
  <si>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</si>
  <si>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</si>
  <si>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</si>
  <si>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</si>
  <si>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</si>
  <si>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</si>
  <si>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</si>
  <si>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</si>
  <si>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</si>
  <si>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</si>
  <si>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</si>
  <si>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</si>
  <si>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</si>
  <si>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</si>
  <si>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</si>
  <si>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</si>
  <si>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</si>
  <si>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</si>
  <si>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</si>
  <si>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</si>
  <si>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</si>
  <si>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</si>
  <si>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</si>
  <si>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</si>
  <si>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</si>
  <si>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</si>
  <si>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</si>
  <si>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</si>
  <si>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</si>
  <si>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</si>
  <si>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</si>
  <si>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</si>
  <si>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</si>
  <si>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</si>
  <si>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</si>
  <si>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</si>
  <si>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</si>
  <si>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</si>
  <si>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</si>
  <si>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</si>
  <si>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</si>
  <si>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</si>
  <si>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</si>
  <si>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</si>
  <si>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</si>
  <si>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</si>
  <si>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</si>
  <si>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</si>
  <si>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</si>
  <si>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</si>
  <si>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</si>
  <si>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</si>
  <si>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</si>
  <si>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</si>
  <si>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</si>
  <si>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</si>
  <si>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</si>
  <si>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</si>
  <si>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</si>
  <si>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</si>
  <si>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</si>
  <si>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</si>
  <si>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</si>
  <si>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</si>
  <si>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</si>
  <si>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</si>
  <si>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</si>
  <si>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</si>
  <si>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</si>
  <si>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</si>
  <si>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</si>
  <si>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</si>
  <si>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</si>
  <si>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</si>
  <si>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</si>
  <si>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</si>
  <si>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</si>
  <si>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</si>
  <si>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</si>
  <si>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</si>
  <si>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</si>
  <si>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</si>
  <si>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</si>
  <si>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</si>
  <si>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</si>
  <si>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</si>
  <si>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</si>
  <si>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</si>
  <si>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</si>
  <si>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</si>
  <si>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</si>
  <si>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</si>
  <si>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</si>
  <si>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</si>
  <si>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</si>
  <si>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</si>
  <si>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</si>
  <si>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</si>
  <si>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</si>
  <si>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</si>
  <si>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</si>
  <si>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</si>
  <si>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</si>
  <si>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</si>
  <si>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</si>
  <si>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</si>
  <si>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</si>
  <si>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</si>
  <si>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</si>
  <si>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</si>
  <si>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</si>
  <si>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</si>
  <si>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</si>
  <si>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</si>
  <si>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</si>
  <si>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</si>
  <si>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</si>
  <si>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</si>
  <si>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</si>
  <si>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</si>
  <si>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</si>
  <si>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</si>
  <si>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</si>
  <si>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</si>
  <si>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</si>
  <si>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</si>
  <si>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</si>
  <si>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</si>
  <si>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</si>
  <si>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</si>
  <si>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</si>
  <si>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</si>
  <si>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</si>
  <si>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</si>
  <si>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</si>
  <si>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</si>
  <si>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</si>
  <si>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</si>
  <si>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</si>
  <si>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</si>
  <si>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</si>
  <si>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</si>
  <si>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</si>
  <si>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</si>
  <si>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</si>
  <si>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</si>
  <si>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</si>
  <si>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</si>
  <si>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</si>
  <si>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</si>
  <si>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</si>
  <si>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</si>
  <si>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</si>
  <si>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</si>
  <si>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</si>
  <si>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</si>
  <si>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</si>
  <si>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</si>
  <si>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</si>
  <si>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</si>
  <si>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</si>
  <si>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</si>
  <si>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</si>
  <si>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</si>
  <si>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</si>
  <si>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</si>
  <si>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</si>
  <si>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</si>
  <si>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</si>
  <si>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</si>
  <si>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</si>
  <si>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</si>
  <si>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</si>
  <si>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</si>
  <si>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</si>
  <si>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</si>
  <si>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</si>
  <si>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</si>
  <si>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</si>
  <si>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</si>
  <si>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</si>
  <si>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</si>
  <si>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</si>
  <si>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</si>
  <si>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</si>
  <si>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</si>
  <si>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</si>
  <si>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</si>
  <si>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</si>
  <si>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</si>
  <si>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</si>
  <si>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</si>
  <si>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</si>
  <si>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</si>
  <si>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</si>
  <si>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</si>
  <si>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</si>
  <si>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</si>
  <si>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</si>
  <si>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</si>
  <si>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</si>
  <si>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</si>
  <si>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</si>
  <si>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</si>
  <si>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</si>
  <si>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</si>
  <si>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</si>
  <si>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</si>
  <si>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</si>
  <si>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</si>
  <si>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</si>
  <si>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</si>
  <si>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</si>
  <si>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</si>
  <si>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</si>
  <si>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</si>
  <si>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</si>
  <si>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</si>
  <si>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</si>
  <si>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</si>
  <si>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</si>
  <si>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</si>
  <si>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</si>
  <si>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</si>
  <si>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</si>
  <si>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</si>
  <si>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</si>
  <si>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</si>
  <si>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</si>
  <si>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</si>
  <si>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</si>
  <si>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</si>
  <si>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</si>
  <si>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</si>
  <si>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</si>
  <si>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</si>
  <si>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</si>
  <si>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</si>
  <si>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</si>
  <si>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</si>
  <si>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</si>
  <si>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</si>
  <si>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</si>
  <si>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</si>
  <si>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</si>
  <si>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</si>
  <si>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</si>
  <si>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</si>
  <si>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</si>
  <si>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</si>
  <si>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</si>
  <si>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</si>
  <si>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</si>
  <si>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</si>
  <si>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</si>
  <si>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</si>
  <si>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</si>
  <si>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</si>
  <si>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</si>
  <si>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</si>
  <si>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</si>
  <si>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</si>
  <si>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</si>
  <si>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</si>
  <si>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</si>
  <si>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</si>
  <si>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</si>
  <si>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</si>
  <si>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</si>
  <si>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</si>
  <si>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</si>
  <si>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</si>
  <si>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</si>
  <si>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</si>
  <si>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</si>
  <si>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</si>
  <si>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</si>
  <si>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</si>
  <si>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</si>
  <si>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</si>
  <si>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</si>
  <si>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</si>
  <si>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</si>
  <si>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</si>
  <si>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</si>
  <si>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</si>
  <si>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</si>
  <si>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</si>
  <si>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</si>
  <si>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</si>
  <si>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</si>
  <si>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</si>
  <si>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</si>
  <si>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</si>
  <si>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</si>
  <si>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</si>
  <si>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</si>
  <si>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</si>
  <si>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</si>
  <si>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</si>
  <si>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</si>
  <si>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</si>
  <si>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</si>
  <si>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</si>
  <si>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</si>
  <si>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</si>
  <si>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</si>
  <si>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</si>
  <si>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</si>
  <si>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</si>
  <si>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</si>
  <si>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</si>
  <si>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</si>
  <si>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</si>
  <si>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</si>
  <si>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</si>
  <si>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</si>
  <si>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</si>
  <si>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</si>
  <si>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</si>
  <si>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</si>
  <si>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</si>
  <si>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</si>
  <si>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</si>
  <si>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</si>
  <si>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</si>
  <si>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</si>
  <si>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</si>
  <si>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</si>
  <si>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</si>
  <si>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</si>
  <si>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</si>
  <si>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</si>
  <si>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</si>
  <si>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</si>
  <si>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</si>
  <si>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</si>
  <si>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</si>
  <si>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</si>
  <si>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</si>
  <si>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</si>
  <si>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</si>
  <si>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</si>
  <si>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</si>
  <si>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</si>
  <si>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</si>
  <si>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</si>
  <si>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</si>
  <si>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</si>
  <si>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</si>
  <si>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</si>
  <si>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</si>
  <si>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</si>
  <si>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</si>
  <si>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</si>
  <si>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</si>
  <si>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</si>
  <si>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</si>
  <si>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</si>
  <si>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</si>
  <si>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</si>
  <si>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</si>
  <si>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</si>
  <si>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</si>
  <si>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</si>
  <si>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</si>
  <si>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</si>
  <si>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</si>
  <si>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</si>
  <si>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</si>
  <si>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</si>
  <si>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</si>
  <si>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</si>
  <si>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</si>
  <si>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</si>
  <si>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</si>
  <si>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</si>
  <si>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</si>
  <si>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</si>
  <si>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</si>
  <si>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</si>
  <si>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</si>
  <si>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</si>
  <si>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</si>
  <si>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</si>
  <si>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</si>
  <si>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</si>
  <si>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</si>
  <si>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</si>
  <si>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</si>
  <si>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</si>
  <si>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</si>
  <si>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</si>
  <si>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</si>
  <si>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</si>
  <si>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</si>
  <si>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</si>
  <si>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</si>
  <si>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</si>
  <si>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</si>
  <si>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</si>
  <si>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</si>
  <si>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</si>
  <si>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</si>
  <si>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</si>
  <si>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</si>
  <si>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</si>
  <si>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</si>
  <si>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</si>
  <si>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</si>
  <si>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</si>
  <si>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</si>
  <si>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</si>
  <si>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</si>
  <si>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</si>
  <si>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</si>
  <si>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</si>
  <si>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</si>
  <si>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</si>
  <si>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</si>
  <si>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</si>
  <si>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</si>
  <si>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</si>
  <si>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</si>
  <si>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</si>
  <si>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</si>
  <si>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</si>
  <si>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</si>
  <si>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</si>
  <si>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</si>
  <si>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</si>
  <si>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</si>
  <si>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</si>
  <si>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</si>
  <si>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</si>
  <si>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</si>
  <si>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</si>
  <si>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</si>
  <si>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</si>
  <si>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</si>
  <si>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</si>
  <si>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</si>
  <si>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</si>
  <si>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</si>
  <si>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</si>
  <si>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</si>
  <si>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</si>
  <si>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</si>
  <si>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</si>
  <si>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</si>
  <si>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</si>
  <si>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</si>
  <si>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</si>
  <si>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</si>
  <si>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</si>
  <si>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</si>
  <si>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</si>
  <si>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</si>
  <si>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</si>
  <si>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</si>
  <si>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</si>
  <si>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</si>
  <si>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</si>
  <si>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</si>
  <si>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</si>
  <si>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</si>
  <si>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</si>
  <si>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</si>
  <si>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</si>
  <si>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</si>
  <si>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</si>
  <si>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</si>
  <si>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</si>
  <si>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</si>
  <si>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</si>
  <si>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</si>
  <si>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</si>
  <si>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</si>
  <si>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</si>
  <si>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</si>
  <si>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</si>
  <si>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</si>
  <si>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</si>
  <si>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</si>
  <si>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</si>
  <si>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</si>
  <si>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</si>
  <si>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</si>
  <si>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</si>
  <si>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</si>
  <si>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</si>
  <si>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</si>
  <si>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</si>
  <si>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</si>
  <si>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</si>
  <si>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</si>
  <si>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</si>
  <si>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</si>
  <si>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</si>
  <si>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</si>
  <si>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</si>
  <si>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</si>
  <si>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</si>
  <si>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</si>
  <si>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</si>
  <si>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</si>
  <si>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</si>
  <si>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</si>
  <si>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</si>
  <si>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</si>
  <si>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</si>
  <si>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</si>
  <si>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</si>
  <si>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</si>
  <si>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</si>
  <si>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</si>
  <si>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</si>
  <si>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</si>
  <si>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</si>
  <si>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</si>
  <si>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</si>
  <si>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</si>
  <si>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</si>
  <si>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</si>
  <si>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</si>
  <si>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</si>
  <si>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</si>
  <si>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</si>
  <si>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</si>
  <si>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</si>
  <si>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</si>
  <si>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</si>
  <si>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</si>
  <si>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</si>
  <si>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</si>
  <si>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</si>
  <si>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</si>
  <si>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</si>
  <si>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</si>
  <si>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</si>
  <si>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</si>
  <si>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</si>
  <si>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</si>
  <si>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</si>
  <si>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</si>
  <si>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</si>
  <si>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</si>
  <si>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</si>
  <si>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</si>
  <si>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</si>
  <si>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</si>
  <si>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</si>
  <si>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</si>
  <si>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</si>
  <si>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</si>
  <si>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</si>
  <si>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</si>
  <si>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</si>
  <si>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</si>
  <si>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</si>
  <si>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</si>
  <si>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</si>
  <si>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</si>
  <si>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</si>
  <si>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</si>
  <si>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</si>
  <si>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</si>
  <si>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</si>
  <si>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</si>
  <si>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</si>
  <si>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</si>
  <si>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</si>
  <si>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</si>
  <si>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</si>
  <si>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</si>
  <si>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</si>
  <si>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</si>
  <si>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</si>
  <si>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</si>
  <si>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</si>
  <si>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</si>
  <si>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</si>
  <si>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</si>
  <si>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</si>
  <si>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</si>
  <si>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</si>
  <si>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</si>
  <si>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</si>
  <si>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</si>
  <si>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</si>
  <si>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</si>
  <si>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</si>
  <si>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</si>
  <si>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</si>
  <si>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</si>
  <si>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</si>
  <si>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</si>
  <si>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</si>
  <si>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</si>
  <si>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</si>
  <si>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</si>
  <si>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</si>
  <si>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</si>
  <si>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</si>
  <si>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</si>
  <si>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</si>
  <si>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</si>
  <si>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</si>
  <si>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</si>
  <si>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</si>
  <si>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</si>
  <si>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</si>
  <si>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</si>
  <si>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</si>
  <si>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</si>
  <si>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</si>
  <si>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</si>
  <si>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</si>
  <si>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</si>
  <si>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</si>
  <si>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</si>
  <si>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</si>
  <si>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</si>
  <si>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</si>
  <si>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</si>
  <si>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</si>
  <si>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</si>
  <si>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</si>
  <si>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</si>
  <si>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</si>
  <si>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</si>
  <si>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</si>
  <si>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</si>
  <si>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</si>
  <si>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</si>
  <si>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</si>
  <si>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</si>
  <si>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</si>
  <si>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</si>
  <si>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</si>
  <si>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</si>
  <si>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</si>
  <si>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</si>
  <si>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</si>
  <si>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</si>
  <si>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</si>
  <si>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</si>
  <si>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</si>
  <si>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</si>
  <si>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</si>
  <si>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</si>
  <si>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</si>
  <si>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</si>
  <si>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</si>
  <si>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</si>
  <si>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</si>
  <si>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</si>
  <si>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</si>
  <si>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</si>
  <si>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</si>
  <si>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</si>
  <si>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</si>
  <si>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</si>
  <si>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</si>
  <si>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</si>
  <si>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</si>
  <si>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</si>
  <si>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</si>
  <si>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</si>
  <si>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</si>
  <si>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</si>
  <si>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</si>
  <si>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</si>
  <si>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</si>
  <si>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</si>
  <si>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</si>
  <si>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</si>
  <si>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</si>
  <si>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</si>
  <si>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</si>
  <si>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</si>
  <si>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</si>
  <si>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</si>
  <si>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</si>
  <si>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</si>
  <si>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</si>
  <si>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</si>
  <si>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</si>
  <si>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</si>
  <si>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</si>
  <si>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</si>
  <si>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</si>
  <si>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</si>
  <si>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</si>
  <si>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</si>
  <si>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</si>
  <si>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</si>
  <si>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</si>
  <si>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</si>
  <si>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</si>
  <si>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</si>
  <si>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</si>
  <si>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</si>
  <si>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</si>
  <si>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</si>
  <si>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</si>
  <si>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</si>
  <si>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</si>
  <si>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</si>
  <si>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</si>
  <si>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</si>
  <si>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</si>
  <si>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</si>
  <si>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</si>
  <si>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</si>
  <si>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</si>
  <si>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</si>
  <si>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</si>
  <si>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</si>
  <si>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</si>
  <si>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</si>
  <si>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</si>
  <si>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</si>
  <si>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</si>
  <si>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</si>
  <si>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</si>
  <si>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</si>
  <si>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</si>
  <si>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</si>
  <si>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</si>
  <si>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</si>
  <si>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</si>
  <si>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</si>
  <si>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</si>
  <si>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</si>
  <si>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</si>
  <si>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</si>
  <si>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</si>
  <si>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</si>
  <si>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</si>
  <si>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</si>
  <si>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</si>
  <si>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</si>
  <si>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</si>
  <si>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</si>
  <si>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</si>
  <si>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</si>
  <si>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</si>
  <si>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</si>
  <si>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</si>
  <si>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</si>
  <si>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</si>
  <si>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</si>
  <si>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</si>
  <si>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</si>
  <si>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</si>
  <si>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</si>
  <si>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</si>
  <si>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</si>
  <si>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</si>
  <si>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</si>
  <si>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</si>
  <si>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</si>
  <si>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</si>
  <si>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</si>
  <si>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</si>
  <si>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</si>
  <si>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</si>
  <si>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</si>
  <si>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</si>
  <si>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</si>
  <si>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</si>
  <si>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</si>
  <si>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</si>
  <si>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</si>
  <si>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</si>
  <si>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</si>
  <si>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</si>
  <si>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</si>
  <si>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</si>
  <si>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</si>
  <si>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</si>
  <si>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</si>
  <si>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</si>
  <si>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</si>
  <si>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</si>
  <si>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</si>
  <si>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</si>
  <si>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</si>
  <si>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</si>
  <si>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</si>
  <si>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</si>
  <si>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</si>
  <si>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</si>
  <si>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</si>
  <si>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</si>
  <si>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</si>
  <si>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</si>
  <si>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</si>
  <si>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</si>
  <si>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</si>
  <si>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</si>
  <si>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</si>
  <si>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</si>
  <si>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</si>
  <si>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</si>
  <si>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</si>
  <si>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</si>
  <si>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</si>
  <si>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</si>
  <si>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</si>
  <si>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</si>
  <si>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</si>
  <si>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</si>
  <si>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</si>
  <si>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</si>
  <si>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</si>
  <si>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</si>
  <si>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</si>
  <si>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</si>
  <si>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</si>
  <si>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</si>
  <si>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</si>
  <si>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</si>
  <si>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</si>
  <si>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</si>
  <si>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</si>
  <si>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</si>
  <si>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</si>
  <si>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</si>
  <si>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</si>
  <si>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</si>
  <si>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</si>
  <si>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</si>
  <si>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</si>
  <si>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</si>
  <si>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</si>
  <si>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</si>
  <si>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</si>
  <si>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</si>
  <si>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</si>
  <si>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</si>
  <si>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</si>
  <si>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</si>
  <si>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</si>
  <si>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</si>
  <si>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</si>
  <si>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</si>
  <si>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</si>
  <si>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</si>
  <si>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</si>
  <si>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</si>
  <si>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</si>
  <si>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</si>
  <si>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</si>
  <si>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</si>
  <si>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</si>
  <si>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</si>
  <si>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</si>
  <si>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</si>
  <si>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</si>
  <si>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</si>
  <si>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</si>
  <si>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</si>
  <si>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</si>
  <si>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</si>
  <si>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</si>
  <si>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</si>
  <si>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</si>
  <si>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</si>
  <si>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</si>
  <si>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</si>
  <si>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</si>
  <si>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</si>
  <si>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</si>
  <si>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</si>
  <si>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</si>
  <si>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</si>
  <si>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</si>
  <si>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</si>
  <si>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</si>
  <si>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</si>
  <si>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</si>
  <si>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</si>
  <si>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</si>
  <si>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</si>
  <si>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</si>
  <si>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</si>
  <si>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</si>
  <si>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</si>
  <si>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</si>
  <si>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</si>
  <si>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</si>
  <si>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</si>
  <si>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</si>
  <si>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</si>
  <si>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</si>
  <si>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</si>
  <si>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</si>
  <si>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</si>
  <si>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</si>
  <si>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</si>
  <si>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</si>
  <si>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</si>
  <si>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</si>
  <si>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</si>
  <si>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</si>
  <si>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</si>
  <si>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</si>
  <si>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</si>
  <si>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</si>
  <si>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</si>
  <si>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</si>
  <si>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</si>
  <si>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</si>
  <si>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</si>
  <si>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</si>
  <si>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</si>
  <si>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</si>
  <si>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</si>
  <si>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</si>
  <si>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</si>
  <si>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</si>
  <si>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</si>
  <si>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</si>
  <si>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</si>
  <si>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</si>
  <si>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</si>
  <si>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</si>
  <si>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</si>
  <si>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</si>
  <si>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</si>
  <si>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</si>
  <si>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</si>
  <si>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</si>
  <si>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</si>
  <si>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</si>
  <si>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</si>
  <si>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</si>
  <si>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</si>
  <si>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</si>
  <si>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</si>
  <si>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</si>
  <si>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</si>
  <si>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</si>
  <si>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</si>
  <si>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</si>
  <si>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</si>
  <si>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</si>
  <si>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</si>
  <si>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</si>
  <si>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</si>
  <si>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</si>
  <si>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</si>
  <si>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</si>
  <si>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</si>
  <si>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</si>
  <si>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</si>
  <si>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</si>
  <si>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</si>
  <si>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</si>
  <si>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</si>
  <si>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</si>
  <si>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</si>
  <si>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</si>
  <si>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</si>
  <si>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</si>
  <si>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</si>
  <si>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</si>
  <si>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</si>
  <si>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</si>
  <si>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</si>
  <si>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</si>
  <si>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</si>
  <si>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</si>
  <si>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</si>
  <si>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</si>
  <si>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</si>
  <si>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</si>
  <si>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</si>
  <si>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</si>
  <si>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</si>
  <si>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</si>
  <si>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</si>
  <si>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</si>
  <si>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</si>
  <si>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</si>
  <si>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</si>
  <si>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</si>
  <si>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</si>
  <si>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</si>
  <si>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</si>
  <si>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</si>
  <si>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</si>
  <si>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</si>
  <si>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</si>
  <si>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</si>
  <si>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</si>
  <si>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</si>
  <si>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</si>
  <si>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</si>
  <si>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</si>
  <si>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</si>
  <si>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</si>
  <si>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</si>
  <si>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</si>
  <si>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</si>
  <si>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</si>
  <si>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</si>
  <si>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</si>
  <si>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</si>
  <si>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</si>
  <si>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</si>
  <si>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</si>
  <si>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</si>
  <si>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</si>
  <si>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</si>
  <si>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</si>
  <si>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</si>
  <si>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</si>
  <si>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</si>
  <si>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</si>
  <si>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</si>
  <si>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</si>
  <si>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</si>
  <si>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</si>
  <si>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</si>
  <si>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</si>
  <si>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</si>
  <si>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</si>
  <si>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</si>
  <si>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</si>
  <si>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</si>
  <si>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</si>
  <si>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</si>
  <si>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</si>
  <si>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</si>
  <si>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</si>
  <si>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</si>
  <si>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</si>
  <si>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</si>
  <si>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</si>
  <si>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</si>
  <si>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</si>
  <si>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</si>
  <si>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</si>
  <si>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</si>
  <si>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</si>
  <si>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</si>
  <si>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</si>
  <si>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</si>
  <si>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</si>
  <si>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</si>
  <si>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</si>
  <si>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</si>
  <si>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</si>
  <si>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</si>
  <si>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</si>
  <si>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</si>
  <si>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</si>
  <si>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</si>
  <si>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</si>
  <si>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</si>
  <si>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</si>
  <si>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</si>
  <si>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</si>
  <si>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</si>
  <si>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</si>
  <si>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</si>
  <si>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</si>
  <si>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</si>
  <si>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</si>
  <si>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</si>
  <si>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</si>
  <si>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</si>
  <si>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</si>
  <si>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</si>
  <si>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</si>
  <si>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</si>
  <si>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</si>
  <si>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</si>
  <si>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</si>
  <si>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</si>
  <si>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</si>
  <si>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</si>
  <si>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</si>
  <si>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</si>
  <si>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</si>
  <si>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</si>
  <si>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</si>
  <si>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</si>
  <si>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</si>
  <si>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</si>
  <si>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</si>
  <si>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</si>
  <si>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</si>
  <si>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</si>
  <si>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</si>
  <si>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</si>
  <si>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</si>
  <si>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</si>
  <si>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</si>
  <si>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</si>
  <si>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</si>
  <si>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</si>
  <si>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</si>
  <si>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</si>
  <si>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</si>
  <si>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</si>
  <si>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</si>
  <si>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</si>
  <si>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</si>
  <si>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</si>
  <si>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</si>
  <si>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</si>
  <si>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</si>
  <si>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</si>
  <si>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</si>
  <si>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</si>
  <si>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</si>
  <si>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</si>
  <si>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</si>
  <si>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</si>
  <si>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</si>
  <si>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</si>
  <si>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</si>
  <si>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</si>
  <si>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</si>
  <si>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</si>
  <si>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</si>
  <si>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</si>
  <si>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</si>
  <si>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</si>
  <si>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</si>
  <si>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</si>
  <si>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</si>
  <si>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</si>
  <si>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</si>
  <si>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</si>
  <si>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</si>
  <si>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</si>
  <si>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</si>
  <si>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</si>
  <si>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</si>
  <si>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</si>
  <si>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</si>
  <si>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</si>
  <si>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</si>
  <si>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</si>
  <si>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</si>
  <si>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</si>
  <si>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</si>
  <si>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</si>
  <si>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</si>
  <si>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</si>
  <si>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</si>
  <si>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</si>
  <si>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</si>
  <si>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</si>
  <si>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</si>
  <si>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</si>
  <si>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</si>
  <si>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</si>
  <si>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</si>
  <si>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</si>
  <si>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</si>
  <si>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</si>
  <si>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</si>
  <si>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</si>
  <si>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</si>
  <si>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</si>
  <si>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</si>
  <si>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</si>
  <si>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</si>
  <si>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</si>
  <si>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</si>
  <si>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</si>
  <si>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</si>
  <si>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</si>
  <si>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</si>
  <si>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</si>
  <si>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</si>
  <si>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</si>
  <si>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</si>
  <si>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</si>
  <si>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</si>
  <si>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</si>
  <si>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</si>
  <si>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</si>
  <si>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</si>
  <si>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</si>
  <si>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</si>
  <si>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</si>
  <si>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</si>
  <si>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</si>
  <si>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</si>
  <si>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</si>
  <si>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</si>
  <si>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</si>
  <si>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</si>
  <si>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</si>
  <si>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</si>
  <si>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</si>
  <si>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</si>
  <si>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</si>
  <si>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</si>
  <si>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</si>
  <si>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</si>
  <si>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</si>
  <si>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</si>
  <si>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</si>
  <si>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</si>
  <si>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</si>
  <si>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</si>
  <si>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</si>
  <si>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</si>
  <si>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</si>
  <si>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</si>
  <si>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</si>
  <si>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</si>
  <si>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</si>
  <si>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</si>
  <si>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</si>
  <si>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</si>
  <si>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</si>
  <si>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</si>
  <si>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</si>
  <si>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</si>
  <si>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</si>
  <si>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</si>
  <si>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</si>
  <si>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</si>
  <si>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</si>
  <si>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</si>
  <si>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</si>
  <si>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</si>
  <si>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</si>
  <si>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</si>
  <si>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</si>
  <si>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</si>
  <si>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</si>
  <si>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</si>
  <si>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</si>
  <si>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</si>
  <si>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</si>
  <si>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</si>
  <si>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</si>
  <si>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</si>
  <si>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</si>
  <si>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</si>
  <si>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</si>
  <si>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</si>
  <si>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</si>
  <si>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</si>
  <si>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</si>
  <si>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</si>
  <si>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</si>
  <si>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</si>
  <si>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</si>
  <si>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</si>
  <si>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</si>
  <si>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</si>
  <si>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</si>
  <si>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</si>
  <si>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</si>
  <si>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</si>
  <si>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</si>
  <si>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</si>
  <si>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</si>
  <si>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</si>
  <si>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</si>
  <si>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</si>
  <si>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</si>
  <si>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</si>
  <si>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</si>
  <si>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</si>
  <si>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</si>
  <si>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</si>
  <si>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</si>
  <si>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</si>
  <si>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</si>
  <si>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</si>
  <si>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</si>
  <si>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</si>
  <si>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</si>
  <si>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</si>
  <si>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</si>
  <si>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</si>
  <si>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</si>
  <si>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</si>
  <si>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</si>
  <si>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</si>
  <si>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</si>
  <si>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</si>
  <si>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</si>
  <si>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</si>
  <si>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</si>
  <si>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</si>
  <si>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</si>
  <si>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</si>
  <si>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</si>
  <si>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</si>
  <si>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</si>
  <si>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</si>
  <si>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</si>
  <si>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</si>
  <si>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</si>
  <si>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</si>
  <si>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</si>
  <si>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</si>
  <si>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</si>
  <si>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</si>
  <si>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</si>
  <si>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</si>
  <si>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</si>
  <si>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</si>
  <si>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</si>
  <si>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</si>
  <si>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</si>
  <si>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</si>
  <si>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</si>
  <si>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</si>
  <si>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</si>
  <si>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</si>
  <si>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</si>
  <si>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</si>
  <si>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</si>
  <si>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</si>
  <si>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</si>
  <si>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</si>
  <si>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</si>
  <si>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</si>
  <si>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</si>
  <si>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</si>
  <si>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</si>
  <si>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</si>
  <si>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</si>
  <si>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</si>
  <si>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</si>
  <si>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</si>
  <si>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</si>
  <si>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</si>
  <si>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</si>
  <si>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</si>
  <si>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</si>
  <si>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</si>
  <si>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</si>
  <si>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</si>
  <si>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</si>
  <si>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</si>
  <si>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</si>
  <si>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</si>
  <si>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</si>
  <si>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</si>
  <si>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</si>
  <si>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</si>
  <si>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</si>
  <si>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</si>
  <si>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</si>
  <si>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</si>
  <si>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</si>
  <si>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</si>
  <si>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</si>
  <si>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</si>
  <si>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</si>
  <si>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</si>
  <si>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</si>
  <si>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</si>
  <si>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</si>
  <si>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</si>
  <si>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</si>
  <si>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</si>
  <si>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</si>
  <si>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</si>
  <si>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</si>
  <si>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</si>
  <si>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</si>
  <si>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</si>
  <si>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</si>
  <si>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</si>
  <si>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</si>
  <si>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</si>
  <si>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</si>
  <si>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</si>
  <si>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</si>
  <si>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</si>
  <si>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</si>
  <si>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</si>
  <si>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</si>
  <si>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</si>
  <si>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</si>
  <si>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</si>
  <si>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</si>
  <si>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</si>
  <si>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</si>
  <si>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</si>
  <si>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</si>
  <si>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</si>
  <si>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</si>
  <si>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</si>
  <si>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</si>
  <si>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</si>
  <si>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</si>
  <si>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</si>
  <si>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</si>
  <si>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</si>
  <si>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</si>
  <si>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</si>
  <si>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</si>
  <si>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</si>
  <si>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</si>
  <si>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</si>
  <si>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</si>
  <si>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</si>
  <si>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</si>
  <si>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</si>
  <si>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</si>
  <si>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</si>
  <si>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</si>
  <si>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</si>
  <si>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</si>
  <si>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</si>
  <si>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</si>
  <si>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</si>
  <si>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</si>
  <si>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</si>
  <si>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</si>
  <si>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</si>
  <si>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</si>
  <si>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</si>
  <si>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</si>
  <si>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</si>
  <si>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</si>
  <si>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</si>
  <si>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</si>
  <si>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</si>
  <si>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</si>
  <si>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</si>
  <si>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</si>
  <si>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</si>
  <si>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</si>
  <si>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</si>
  <si>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</si>
  <si>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</si>
  <si>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</si>
  <si>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</si>
  <si>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</si>
  <si>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</si>
  <si>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</si>
  <si>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</si>
  <si>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</si>
  <si>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</si>
  <si>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</si>
  <si>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</si>
  <si>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</si>
  <si>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</si>
  <si>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</si>
  <si>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</si>
  <si>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</si>
  <si>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</si>
  <si>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</si>
  <si>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</si>
  <si>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</si>
  <si>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</si>
  <si>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</si>
  <si>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</si>
  <si>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</si>
  <si>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</si>
  <si>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</si>
  <si>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</si>
  <si>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</si>
  <si>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</si>
  <si>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</si>
  <si>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</si>
  <si>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</si>
  <si>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</si>
  <si>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</si>
  <si>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</si>
  <si>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</si>
  <si>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</si>
  <si>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</si>
  <si>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</si>
  <si>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</si>
  <si>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</si>
  <si>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</si>
  <si>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</si>
  <si>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</si>
  <si>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</si>
  <si>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</si>
  <si>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</si>
  <si>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</si>
  <si>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</si>
  <si>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</si>
  <si>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</si>
  <si>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</si>
  <si>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</si>
  <si>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</si>
  <si>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</si>
  <si>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</si>
  <si>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</si>
  <si>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</si>
  <si>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</si>
  <si>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</si>
  <si>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</si>
  <si>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</si>
  <si>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</si>
  <si>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</si>
  <si>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</si>
  <si>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</si>
  <si>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</si>
  <si>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</si>
  <si>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</si>
  <si>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</si>
  <si>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</si>
  <si>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</si>
  <si>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</si>
  <si>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</si>
  <si>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</si>
  <si>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</si>
  <si>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</si>
  <si>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</si>
  <si>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</si>
  <si>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</si>
  <si>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</si>
  <si>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</si>
  <si>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</si>
  <si>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</si>
  <si>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</si>
  <si>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</si>
  <si>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</si>
  <si>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</si>
  <si>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</si>
  <si>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</si>
  <si>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</si>
  <si>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</si>
  <si>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</si>
  <si>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</si>
  <si>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</si>
  <si>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</si>
  <si>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</si>
  <si>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</si>
  <si>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</si>
  <si>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</si>
  <si>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</si>
  <si>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</si>
  <si>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</si>
  <si>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</si>
  <si>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</si>
  <si>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</si>
  <si>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</si>
  <si>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</si>
  <si>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</si>
  <si>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</si>
  <si>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</si>
  <si>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</si>
  <si>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</si>
  <si>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</si>
  <si>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</si>
  <si>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</si>
  <si>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</si>
  <si>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</si>
  <si>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</si>
  <si>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</si>
  <si>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</si>
  <si>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</si>
  <si>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</si>
  <si>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</si>
  <si>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</si>
  <si>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</si>
  <si>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</si>
  <si>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</si>
  <si>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</si>
  <si>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</si>
  <si>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</si>
  <si>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</si>
  <si>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</si>
  <si>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</si>
  <si>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</si>
  <si>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</si>
  <si>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</si>
  <si>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</si>
  <si>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</si>
  <si>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</si>
  <si>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</si>
  <si>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</si>
  <si>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</si>
  <si>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</si>
  <si>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</si>
  <si>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</si>
  <si>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</si>
  <si>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</si>
  <si>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</si>
  <si>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</si>
  <si>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</si>
  <si>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</si>
  <si>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</si>
  <si>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</si>
  <si>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</si>
  <si>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</si>
  <si>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</si>
  <si>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</si>
  <si>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</si>
  <si>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</si>
  <si>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</si>
  <si>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</si>
  <si>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</si>
  <si>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</si>
  <si>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</si>
  <si>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</si>
  <si>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</si>
  <si>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</si>
  <si>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</si>
  <si>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</si>
  <si>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</si>
  <si>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</si>
  <si>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</si>
  <si>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</si>
  <si>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</si>
  <si>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</si>
  <si>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</si>
  <si>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</si>
  <si>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</si>
  <si>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</si>
  <si>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</si>
  <si>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</si>
  <si>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</si>
  <si>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</si>
  <si>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</si>
  <si>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</si>
  <si>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</si>
  <si>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</si>
  <si>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</si>
  <si>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</si>
  <si>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</si>
  <si>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</si>
  <si>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</si>
  <si>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</si>
  <si>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</si>
  <si>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</si>
  <si>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</si>
  <si>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</si>
  <si>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</si>
  <si>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</si>
  <si>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</si>
  <si>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</si>
  <si>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</si>
  <si>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</si>
  <si>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</si>
  <si>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</si>
  <si>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</si>
  <si>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</si>
  <si>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</si>
  <si>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</si>
  <si>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</si>
  <si>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</si>
  <si>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</si>
  <si>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</si>
  <si>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</si>
  <si>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</si>
  <si>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</si>
  <si>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</si>
  <si>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</si>
  <si>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</si>
  <si>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</si>
  <si>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</si>
  <si>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</si>
  <si>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</si>
  <si>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</si>
  <si>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</si>
  <si>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</si>
  <si>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</si>
  <si>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</si>
  <si>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</si>
  <si>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</si>
  <si>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</si>
  <si>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</si>
  <si>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</si>
  <si>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</si>
  <si>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</si>
  <si>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</si>
  <si>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</si>
  <si>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</si>
  <si>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</si>
  <si>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</si>
  <si>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</si>
  <si>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</si>
  <si>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</si>
  <si>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</si>
  <si>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</si>
  <si>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</si>
  <si>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</si>
  <si>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</si>
  <si>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</si>
  <si>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</si>
  <si>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</si>
  <si>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</si>
  <si>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</si>
  <si>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</si>
  <si>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</si>
  <si>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</si>
  <si>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</si>
  <si>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</si>
  <si>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</si>
  <si>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</si>
  <si>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</si>
  <si>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</si>
  <si>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</si>
  <si>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</si>
  <si>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</si>
  <si>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</si>
  <si>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</si>
  <si>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</si>
  <si>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</si>
  <si>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</si>
  <si>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</si>
  <si>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</si>
  <si>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</si>
  <si>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</si>
  <si>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</si>
  <si>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</si>
  <si>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</si>
  <si>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</si>
  <si>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</si>
  <si>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</si>
  <si>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</si>
  <si>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</si>
  <si>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</si>
  <si>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</si>
  <si>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</si>
  <si>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</si>
  <si>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</si>
  <si>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</si>
  <si>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</si>
  <si>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</si>
  <si>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</si>
  <si>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</si>
  <si>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</si>
  <si>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</si>
  <si>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</si>
  <si>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</si>
  <si>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</si>
  <si>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</si>
  <si>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</si>
  <si>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</si>
  <si>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</si>
  <si>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</si>
  <si>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</si>
  <si>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</si>
  <si>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</si>
  <si>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</si>
  <si>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</si>
  <si>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</si>
  <si>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</si>
  <si>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</si>
  <si>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</si>
  <si>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</si>
  <si>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</si>
  <si>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</si>
  <si>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</si>
  <si>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</si>
  <si>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</si>
  <si>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</si>
  <si>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</si>
  <si>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</si>
  <si>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</si>
  <si>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</si>
  <si>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</si>
  <si>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</si>
  <si>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</si>
  <si>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</si>
  <si>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</si>
  <si>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</si>
  <si>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</si>
  <si>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</si>
  <si>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</si>
  <si>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</si>
  <si>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</si>
  <si>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</si>
  <si>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</si>
  <si>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</si>
  <si>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</si>
  <si>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</si>
  <si>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</si>
  <si>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</si>
  <si>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</si>
  <si>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</si>
  <si>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</si>
  <si>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</si>
  <si>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</si>
  <si>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</si>
  <si>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</si>
  <si>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</si>
  <si>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</si>
  <si>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</si>
  <si>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</si>
  <si>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</si>
  <si>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</si>
  <si>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</si>
  <si>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</si>
  <si>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</si>
  <si>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</si>
  <si>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</si>
  <si>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</si>
  <si>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</si>
  <si>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</si>
  <si>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</si>
  <si>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</si>
  <si>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</si>
  <si>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</si>
  <si>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</si>
  <si>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</si>
  <si>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</si>
  <si>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</si>
  <si>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</si>
  <si>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</si>
  <si>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</si>
  <si>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</si>
  <si>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</si>
  <si>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</si>
  <si>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</si>
  <si>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</si>
  <si>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</si>
  <si>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</si>
  <si>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</si>
  <si>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</si>
  <si>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</si>
  <si>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</si>
  <si>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</si>
  <si>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</si>
  <si>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</si>
  <si>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</si>
  <si>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</si>
  <si>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</si>
  <si>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</si>
  <si>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</si>
  <si>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</si>
  <si>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</si>
  <si>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</si>
  <si>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</si>
  <si>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</si>
  <si>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</si>
  <si>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</si>
  <si>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</si>
  <si>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</si>
  <si>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</si>
  <si>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</si>
  <si>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</si>
  <si>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</si>
  <si>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</si>
  <si>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</si>
  <si>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</si>
  <si>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</si>
  <si>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</si>
  <si>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</si>
  <si>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</si>
  <si>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</si>
  <si>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</si>
  <si>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</si>
  <si>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</si>
  <si>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</si>
  <si>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</si>
  <si>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</si>
  <si>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</si>
  <si>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</si>
  <si>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</si>
  <si>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</si>
  <si>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</si>
  <si>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</si>
  <si>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</si>
  <si>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</si>
  <si>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</si>
  <si>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</si>
  <si>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</si>
  <si>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</si>
  <si>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</si>
  <si>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</si>
  <si>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</si>
  <si>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</si>
  <si>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</si>
  <si>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</si>
  <si>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</si>
  <si>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</si>
  <si>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</si>
  <si>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</si>
  <si>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</si>
  <si>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</si>
  <si>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</si>
  <si>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</si>
  <si>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</si>
  <si>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</si>
  <si>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</si>
  <si>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</si>
  <si>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</si>
  <si>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</si>
  <si>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</si>
  <si>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</si>
  <si>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</si>
  <si>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</si>
  <si>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</si>
  <si>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</si>
  <si>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</si>
  <si>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</si>
  <si>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</si>
  <si>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</si>
  <si>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</si>
  <si>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</si>
  <si>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</si>
  <si>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</si>
  <si>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</si>
  <si>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</si>
  <si>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</si>
  <si>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</si>
  <si>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</si>
  <si>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</si>
  <si>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</si>
  <si>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</si>
  <si>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</si>
  <si>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</si>
  <si>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</si>
  <si>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</si>
  <si>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</si>
  <si>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</si>
  <si>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</si>
  <si>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</si>
  <si>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</si>
  <si>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</si>
  <si>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</si>
  <si>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</si>
  <si>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</si>
  <si>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</si>
  <si>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</si>
  <si>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</si>
  <si>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</si>
  <si>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</si>
  <si>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</si>
  <si>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</si>
  <si>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</si>
  <si>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</si>
  <si>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</si>
  <si>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</si>
  <si>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</si>
  <si>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</si>
  <si>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</si>
  <si>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</si>
  <si>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</si>
  <si>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</si>
  <si>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</si>
  <si>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</si>
  <si>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</si>
  <si>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</si>
  <si>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</si>
  <si>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</si>
  <si>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</si>
  <si>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</si>
  <si>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</si>
  <si>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</si>
  <si>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</si>
  <si>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</si>
  <si>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</si>
  <si>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</si>
  <si>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</si>
  <si>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</si>
  <si>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</si>
  <si>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</si>
  <si>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</si>
  <si>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</si>
  <si>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</si>
  <si>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</si>
  <si>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</si>
  <si>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</si>
  <si>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</si>
  <si>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</si>
  <si>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</si>
  <si>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</si>
  <si>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</si>
  <si>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</si>
  <si>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</si>
  <si>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</si>
  <si>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</si>
  <si>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</si>
  <si>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</si>
  <si>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</si>
  <si>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</si>
  <si>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</si>
  <si>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</si>
  <si>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</si>
  <si>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</si>
  <si>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</si>
  <si>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</si>
  <si>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</si>
  <si>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</si>
  <si>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</si>
  <si>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</si>
  <si>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</si>
  <si>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</si>
  <si>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</si>
  <si>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</si>
  <si>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</si>
  <si>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</si>
  <si>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</si>
  <si>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</si>
  <si>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</si>
  <si>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</si>
  <si>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</si>
  <si>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</si>
  <si>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</si>
  <si>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</si>
  <si>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</si>
  <si>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</si>
  <si>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</si>
  <si>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</si>
  <si>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</si>
  <si>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</si>
  <si>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</si>
  <si>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</si>
  <si>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</si>
  <si>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</si>
  <si>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</si>
  <si>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</si>
  <si>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</si>
  <si>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</si>
  <si>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</si>
  <si>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</si>
  <si>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</si>
  <si>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</si>
  <si>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</si>
  <si>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</si>
  <si>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</si>
  <si>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</si>
  <si>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</si>
  <si>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</si>
  <si>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</si>
  <si>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</si>
  <si>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</si>
  <si>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</si>
  <si>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</si>
  <si>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</si>
  <si>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</si>
  <si>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</si>
  <si>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</si>
  <si>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</si>
  <si>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</si>
  <si>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</si>
  <si>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</si>
  <si>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</si>
  <si>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</si>
  <si>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</si>
  <si>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</si>
  <si>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</si>
  <si>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</si>
  <si>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</si>
  <si>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</si>
  <si>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</si>
  <si>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</si>
  <si>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</si>
  <si>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</si>
  <si>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</si>
  <si>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</si>
  <si>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</si>
  <si>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</si>
  <si>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</si>
  <si>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</si>
  <si>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</si>
  <si>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</si>
  <si>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</si>
  <si>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</si>
  <si>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</si>
  <si>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</si>
  <si>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</si>
  <si>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</si>
  <si>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</si>
  <si>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</si>
  <si>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</si>
  <si>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</si>
  <si>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</si>
  <si>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</si>
  <si>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</si>
  <si>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</si>
  <si>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</si>
  <si>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</si>
  <si>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</si>
  <si>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</si>
  <si>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</si>
  <si>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</si>
  <si>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</si>
  <si>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</si>
  <si>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</si>
  <si>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</si>
  <si>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</si>
  <si>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</si>
  <si>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</si>
  <si>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</si>
  <si>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</si>
  <si>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</si>
  <si>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</si>
  <si>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</si>
  <si>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</si>
  <si>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</si>
  <si>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</si>
  <si>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</si>
  <si>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</si>
  <si>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</si>
  <si>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</si>
  <si>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</si>
  <si>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</si>
  <si>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</si>
  <si>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</si>
  <si>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</si>
  <si>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</si>
  <si>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</si>
  <si>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</si>
  <si>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</si>
  <si>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</si>
  <si>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</si>
  <si>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</si>
  <si>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</si>
  <si>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</si>
  <si>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</si>
  <si>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</si>
  <si>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</si>
  <si>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</si>
  <si>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</si>
  <si>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</si>
  <si>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</si>
  <si>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</si>
  <si>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</si>
  <si>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</si>
  <si>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</si>
  <si>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</si>
  <si>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</si>
  <si>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</si>
  <si>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</si>
  <si>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</si>
  <si>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</si>
  <si>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</si>
  <si>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</si>
  <si>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</si>
  <si>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</si>
  <si>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</si>
  <si>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</si>
  <si>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</si>
  <si>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</si>
  <si>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</si>
  <si>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</si>
  <si>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</si>
  <si>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</si>
  <si>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</si>
  <si>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</si>
  <si>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</si>
  <si>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</si>
  <si>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</si>
  <si>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</si>
  <si>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</si>
  <si>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</si>
  <si>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</si>
  <si>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</si>
  <si>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</si>
  <si>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</si>
  <si>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</si>
  <si>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</si>
  <si>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</si>
  <si>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</si>
  <si>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</si>
  <si>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</si>
  <si>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</si>
  <si>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</si>
  <si>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</si>
  <si>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</si>
  <si>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</si>
  <si>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</si>
  <si>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</si>
  <si>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</si>
  <si>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</si>
  <si>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</si>
  <si>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</si>
  <si>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</si>
  <si>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</si>
  <si>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</si>
  <si>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</si>
  <si>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</si>
  <si>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</si>
  <si>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</si>
  <si>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</si>
  <si>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</si>
  <si>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</si>
  <si>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</si>
  <si>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</si>
  <si>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</si>
  <si>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</si>
  <si>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</si>
  <si>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</si>
  <si>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</si>
  <si>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</si>
  <si>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</si>
  <si>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</si>
  <si>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</si>
  <si>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</si>
  <si>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</si>
  <si>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</si>
  <si>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</si>
  <si>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</si>
  <si>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</si>
  <si>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</si>
  <si>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</si>
  <si>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</si>
  <si>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</si>
  <si>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</si>
  <si>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</si>
  <si>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</si>
  <si>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</si>
  <si>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</si>
  <si>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</si>
  <si>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</si>
  <si>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</si>
  <si>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</si>
  <si>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</si>
  <si>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</si>
  <si>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</si>
  <si>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</si>
  <si>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</si>
  <si>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</si>
  <si>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</si>
  <si>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</si>
  <si>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</si>
  <si>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</si>
  <si>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</si>
  <si>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</si>
  <si>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</si>
  <si>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</si>
  <si>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</si>
  <si>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</si>
  <si>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</si>
  <si>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</si>
  <si>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</si>
  <si>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</si>
  <si>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</si>
  <si>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</si>
  <si>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</si>
  <si>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</si>
  <si>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</si>
  <si>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</si>
  <si>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</si>
  <si>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</si>
  <si>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</si>
  <si>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</si>
  <si>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</si>
  <si>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</si>
  <si>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</si>
  <si>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</si>
  <si>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</si>
  <si>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</si>
  <si>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</si>
  <si>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</si>
  <si>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</si>
  <si>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</si>
  <si>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</si>
  <si>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</si>
  <si>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</si>
  <si>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</si>
  <si>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</si>
  <si>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</si>
  <si>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</si>
  <si>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</si>
  <si>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</si>
  <si>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</si>
  <si>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</si>
  <si>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</si>
  <si>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</si>
  <si>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</si>
  <si>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</si>
  <si>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</si>
  <si>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</si>
  <si>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</si>
  <si>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</si>
  <si>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</si>
  <si>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</si>
  <si>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</si>
  <si>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</si>
  <si>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</si>
  <si>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</si>
  <si>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</si>
  <si>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</si>
  <si>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</si>
  <si>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</si>
  <si>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</si>
  <si>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</si>
  <si>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</si>
  <si>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</si>
  <si>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</si>
  <si>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</si>
  <si>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</si>
  <si>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</si>
  <si>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</si>
  <si>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</si>
  <si>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</si>
  <si>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</si>
  <si>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</si>
  <si>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</si>
  <si>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</si>
  <si>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</si>
  <si>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</si>
  <si>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</si>
  <si>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</si>
  <si>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</si>
  <si>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</si>
  <si>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</si>
  <si>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</si>
  <si>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</si>
  <si>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</si>
  <si>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</si>
  <si>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</si>
  <si>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</si>
  <si>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</si>
  <si>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</si>
  <si>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</si>
  <si>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</si>
  <si>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</si>
  <si>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</si>
  <si>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</si>
  <si>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</si>
  <si>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</si>
  <si>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</si>
  <si>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</si>
  <si>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</si>
  <si>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</si>
  <si>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</si>
  <si>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</si>
  <si>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</si>
  <si>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</si>
  <si>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</si>
  <si>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</si>
  <si>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</si>
  <si>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</si>
  <si>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</si>
  <si>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</si>
  <si>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</si>
  <si>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</si>
  <si>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</si>
  <si>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</si>
  <si>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</si>
  <si>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</si>
  <si>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</si>
  <si>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</si>
  <si>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</si>
  <si>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</si>
  <si>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</si>
  <si>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</si>
  <si>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</si>
  <si>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</si>
  <si>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</si>
  <si>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</si>
  <si>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</si>
  <si>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</si>
  <si>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</si>
  <si>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</si>
  <si>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</si>
  <si>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</si>
  <si>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</si>
  <si>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</si>
  <si>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</si>
  <si>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</si>
  <si>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</si>
  <si>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</si>
  <si>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</si>
  <si>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</si>
  <si>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</si>
  <si>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</si>
  <si>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</si>
  <si>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</si>
  <si>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</si>
  <si>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</si>
  <si>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</si>
  <si>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</si>
  <si>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</si>
  <si>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</si>
  <si>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</si>
  <si>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</si>
  <si>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</si>
  <si>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</si>
  <si>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</si>
  <si>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</si>
  <si>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</si>
  <si>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</si>
  <si>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</si>
  <si>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</si>
  <si>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</si>
  <si>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</si>
  <si>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</si>
  <si>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</si>
  <si>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</si>
  <si>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</si>
  <si>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</si>
  <si>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</si>
  <si>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</si>
  <si>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</si>
  <si>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</si>
  <si>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</si>
  <si>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</si>
  <si>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</si>
  <si>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</si>
  <si>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</si>
  <si>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</si>
  <si>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</si>
  <si>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</si>
  <si>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</si>
  <si>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</si>
  <si>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</si>
  <si>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</si>
  <si>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</si>
  <si>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</si>
  <si>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</si>
  <si>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</si>
  <si>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</si>
  <si>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</si>
  <si>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</si>
  <si>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</si>
  <si>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</si>
  <si>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</si>
  <si>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</si>
  <si>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</si>
  <si>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</si>
  <si>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</si>
  <si>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</si>
  <si>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</si>
  <si>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</si>
  <si>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</si>
  <si>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</si>
  <si>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</si>
  <si>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</si>
  <si>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</si>
  <si>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</si>
  <si>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</si>
  <si>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</si>
  <si>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</si>
  <si>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</si>
  <si>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</si>
  <si>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</si>
  <si>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</si>
  <si>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</si>
  <si>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</si>
  <si>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</si>
  <si>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</si>
  <si>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</si>
  <si>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</si>
  <si>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</si>
  <si>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</si>
  <si>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</si>
  <si>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</si>
  <si>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</si>
  <si>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</si>
  <si>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</si>
  <si>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</si>
  <si>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</si>
  <si>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</si>
  <si>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</si>
  <si>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</si>
  <si>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</si>
  <si>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</si>
  <si>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</si>
  <si>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</si>
  <si>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</si>
  <si>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</si>
  <si>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</si>
  <si>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</si>
  <si>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</si>
  <si>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</si>
  <si>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</si>
  <si>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</si>
  <si>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</si>
  <si>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</si>
  <si>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</si>
  <si>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</si>
  <si>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</si>
  <si>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</si>
  <si>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</si>
  <si>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</si>
  <si>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</si>
  <si>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</si>
  <si>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</si>
  <si>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</si>
  <si>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</si>
  <si>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</si>
  <si>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</si>
  <si>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</si>
  <si>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</si>
  <si>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</si>
  <si>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</si>
  <si>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</si>
  <si>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</si>
  <si>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</si>
  <si>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</si>
  <si>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</si>
  <si>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</si>
  <si>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</si>
  <si>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</si>
  <si>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</si>
  <si>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</si>
  <si>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</si>
  <si>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</si>
  <si>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</si>
  <si>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</si>
  <si>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</si>
  <si>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</si>
  <si>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</si>
  <si>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</si>
  <si>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</si>
  <si>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</si>
  <si>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</si>
  <si>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</si>
  <si>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</si>
  <si>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</si>
  <si>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</si>
  <si>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</si>
  <si>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</si>
  <si>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</si>
  <si>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</si>
  <si>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</si>
  <si>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</si>
  <si>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</si>
  <si>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</si>
  <si>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</si>
  <si>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</si>
  <si>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</si>
  <si>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</si>
  <si>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</si>
  <si>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</si>
  <si>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</si>
  <si>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</si>
  <si>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</si>
  <si>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</si>
  <si>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</si>
  <si>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</si>
  <si>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</si>
  <si>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</si>
  <si>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</si>
  <si>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</si>
  <si>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</si>
  <si>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</si>
  <si>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</si>
  <si>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</si>
  <si>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</si>
  <si>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</si>
  <si>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</si>
  <si>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</si>
  <si>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</si>
  <si>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</si>
  <si>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</si>
  <si>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</si>
  <si>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</si>
  <si>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</si>
  <si>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</si>
  <si>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</si>
  <si>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</si>
  <si>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</si>
  <si>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</si>
  <si>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</si>
  <si>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</si>
  <si>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</si>
  <si>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</si>
  <si>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</si>
  <si>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</si>
  <si>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</si>
  <si>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</si>
  <si>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</si>
  <si>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</si>
  <si>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</si>
  <si>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</si>
  <si>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</si>
  <si>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</si>
  <si>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</si>
  <si>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</si>
  <si>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</si>
  <si>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</si>
  <si>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</si>
  <si>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</si>
  <si>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</si>
  <si>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</si>
  <si>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</si>
  <si>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</si>
  <si>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</si>
  <si>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</si>
  <si>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</si>
  <si>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</si>
  <si>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</si>
  <si>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</si>
  <si>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</si>
  <si>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</si>
  <si>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</si>
  <si>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</si>
  <si>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</si>
  <si>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</si>
  <si>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</si>
  <si>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</si>
  <si>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</si>
  <si>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</si>
  <si>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</si>
  <si>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</si>
  <si>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</si>
  <si>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</si>
  <si>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</si>
  <si>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</si>
  <si>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</si>
  <si>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</si>
  <si>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</si>
  <si>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</si>
  <si>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</si>
  <si>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</si>
  <si>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</si>
  <si>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</si>
  <si>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</si>
  <si>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</si>
  <si>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</si>
  <si>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</si>
  <si>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</si>
  <si>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</si>
  <si>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</si>
  <si>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</si>
  <si>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</si>
  <si>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</si>
  <si>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</si>
  <si>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</si>
  <si>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</si>
  <si>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</si>
  <si>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</si>
  <si>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</si>
  <si>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</si>
  <si>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</si>
  <si>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</si>
  <si>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</si>
  <si>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</si>
  <si>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</si>
  <si>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</si>
  <si>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</si>
  <si>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</si>
  <si>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</si>
  <si>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</si>
  <si>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</si>
  <si>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</si>
  <si>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</si>
  <si>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</si>
  <si>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</si>
  <si>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</si>
  <si>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</si>
  <si>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</si>
  <si>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</si>
  <si>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</si>
  <si>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</si>
  <si>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</si>
  <si>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</si>
  <si>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</si>
  <si>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</si>
  <si>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</si>
  <si>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</si>
  <si>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</si>
  <si>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</si>
  <si>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</si>
  <si>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</si>
  <si>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</si>
  <si>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</si>
  <si>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</si>
  <si>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</si>
  <si>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</si>
  <si>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</si>
  <si>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</si>
  <si>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</si>
  <si>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</si>
  <si>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</si>
  <si>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</si>
  <si>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</si>
  <si>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</si>
  <si>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</si>
  <si>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</si>
  <si>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</si>
  <si>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</si>
  <si>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</si>
  <si>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</si>
  <si>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</si>
  <si>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</si>
  <si>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</si>
  <si>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</si>
  <si>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</si>
  <si>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</si>
  <si>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</si>
  <si>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</si>
  <si>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</si>
  <si>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</si>
  <si>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</si>
  <si>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</si>
  <si>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</si>
  <si>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</si>
  <si>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</si>
  <si>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</si>
  <si>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</si>
  <si>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</si>
  <si>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</si>
  <si>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</si>
  <si>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</si>
  <si>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</si>
  <si>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</si>
  <si>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</si>
  <si>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</si>
  <si>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</si>
  <si>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</si>
  <si>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</si>
  <si>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</si>
  <si>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</si>
  <si>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</si>
  <si>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</si>
  <si>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</si>
  <si>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</si>
  <si>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</si>
  <si>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</si>
  <si>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</si>
  <si>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</si>
  <si>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</si>
  <si>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</si>
  <si>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</si>
  <si>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</si>
  <si>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</si>
  <si>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</si>
  <si>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</si>
  <si>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</si>
  <si>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</si>
  <si>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</si>
  <si>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</si>
  <si>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</si>
  <si>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</si>
  <si>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</si>
  <si>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</si>
  <si>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</si>
  <si>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</si>
  <si>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</si>
  <si>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</si>
  <si>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</si>
  <si>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</si>
  <si>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</si>
  <si>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</si>
  <si>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</si>
  <si>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</si>
  <si>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</si>
  <si>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</si>
  <si>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</si>
  <si>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</si>
  <si>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</si>
  <si>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</si>
  <si>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</si>
  <si>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</si>
  <si>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</si>
  <si>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</si>
  <si>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</si>
  <si>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</si>
  <si>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</si>
  <si>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</si>
  <si>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</si>
  <si>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</si>
  <si>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</si>
  <si>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</si>
  <si>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</si>
  <si>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</si>
  <si>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</si>
  <si>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</si>
  <si>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</si>
  <si>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</si>
  <si>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</si>
  <si>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</si>
  <si>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</si>
  <si>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</si>
  <si>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</si>
  <si>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</si>
  <si>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</si>
  <si>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</si>
  <si>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</si>
  <si>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</si>
  <si>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</si>
  <si>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</si>
  <si>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</si>
  <si>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</si>
  <si>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</si>
  <si>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</si>
  <si>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</si>
  <si>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</si>
  <si>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</si>
  <si>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</si>
  <si>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</si>
  <si>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</si>
  <si>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</si>
  <si>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</si>
  <si>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</si>
  <si>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</si>
  <si>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</si>
  <si>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</si>
  <si>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</si>
  <si>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</si>
  <si>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</si>
  <si>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</si>
  <si>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</si>
  <si>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</si>
  <si>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</si>
  <si>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</si>
  <si>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</si>
  <si>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</si>
  <si>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</si>
  <si>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</si>
  <si>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</si>
  <si>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</si>
  <si>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</si>
  <si>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</si>
  <si>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</si>
  <si>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</si>
  <si>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</si>
  <si>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</si>
  <si>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</si>
  <si>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</si>
  <si>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</si>
  <si>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</si>
  <si>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</si>
  <si>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</si>
  <si>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</si>
  <si>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</si>
  <si>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</si>
  <si>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</si>
  <si>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</si>
  <si>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</si>
  <si>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</si>
  <si>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</si>
  <si>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</si>
  <si>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</si>
  <si>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</si>
  <si>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</si>
  <si>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</si>
  <si>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</si>
  <si>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</si>
  <si>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</si>
  <si>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</si>
  <si>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</si>
  <si>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</si>
  <si>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</si>
  <si>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</si>
  <si>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</si>
  <si>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</si>
  <si>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</si>
  <si>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</si>
  <si>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</si>
  <si>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</si>
  <si>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</si>
  <si>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</si>
  <si>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</si>
  <si>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</si>
  <si>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</si>
  <si>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</si>
  <si>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</si>
  <si>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</si>
  <si>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</si>
  <si>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</si>
  <si>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</si>
  <si>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</si>
  <si>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</si>
  <si>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</si>
  <si>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</si>
  <si>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</si>
  <si>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</si>
  <si>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</si>
  <si>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</si>
  <si>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</si>
  <si>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</si>
  <si>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</si>
  <si>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</si>
  <si>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</si>
  <si>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</si>
  <si>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</si>
  <si>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</si>
  <si>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</si>
  <si>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</si>
  <si>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</si>
  <si>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</si>
  <si>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</si>
  <si>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</si>
  <si>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</si>
  <si>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</si>
  <si>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</si>
  <si>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</si>
  <si>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</si>
  <si>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</si>
  <si>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</si>
  <si>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</si>
  <si>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</si>
  <si>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</si>
  <si>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</si>
  <si>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</si>
  <si>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</si>
  <si>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</si>
  <si>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</si>
  <si>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</si>
  <si>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</si>
  <si>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</si>
  <si>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</si>
  <si>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</si>
  <si>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</si>
  <si>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</si>
  <si>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</si>
  <si>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</si>
  <si>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</si>
  <si>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</si>
  <si>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</si>
  <si>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</si>
  <si>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</si>
  <si>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</si>
  <si>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</si>
  <si>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</si>
  <si>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</si>
  <si>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</si>
  <si>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</si>
  <si>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</si>
  <si>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</si>
  <si>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</si>
  <si>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</si>
  <si>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</si>
  <si>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</si>
  <si>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</si>
  <si>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</si>
  <si>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</si>
  <si>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</si>
  <si>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</si>
  <si>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</si>
  <si>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</si>
  <si>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</si>
  <si>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</si>
  <si>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</si>
  <si>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</si>
  <si>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</si>
  <si>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</si>
  <si>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</si>
  <si>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</si>
  <si>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</si>
  <si>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</si>
  <si>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</si>
  <si>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</si>
  <si>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</si>
  <si>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</si>
  <si>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</si>
  <si>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</si>
  <si>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</si>
  <si>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</si>
  <si>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</si>
  <si>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</si>
  <si>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</si>
  <si>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</si>
  <si>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</si>
  <si>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</si>
  <si>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</si>
  <si>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</si>
  <si>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</si>
  <si>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</si>
  <si>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</si>
  <si>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</si>
  <si>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</si>
  <si>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</si>
  <si>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</si>
  <si>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</si>
  <si>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</si>
  <si>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</si>
  <si>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</si>
  <si>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</si>
  <si>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</si>
  <si>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</si>
  <si>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</si>
  <si>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</si>
  <si>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</si>
  <si>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</si>
  <si>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</si>
  <si>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</si>
  <si>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</si>
  <si>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</si>
  <si>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</si>
  <si>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</si>
  <si>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</si>
  <si>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</si>
  <si>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</si>
  <si>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</si>
  <si>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</si>
  <si>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</si>
  <si>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</si>
  <si>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</si>
  <si>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</si>
  <si>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</si>
  <si>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</si>
  <si>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</si>
  <si>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</si>
  <si>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</si>
  <si>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</si>
  <si>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</si>
  <si>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</si>
  <si>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</si>
  <si>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</si>
  <si>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</si>
  <si>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</si>
  <si>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</si>
  <si>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</si>
  <si>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</si>
  <si>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</si>
  <si>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</si>
  <si>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</si>
  <si>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</si>
  <si>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</si>
  <si>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</si>
  <si>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</si>
  <si>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</si>
  <si>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</si>
  <si>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</si>
  <si>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</si>
  <si>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</si>
  <si>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</si>
  <si>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</si>
  <si>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</si>
  <si>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</si>
  <si>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</si>
  <si>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</si>
  <si>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</si>
  <si>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</si>
  <si>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</si>
  <si>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</si>
  <si>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</si>
  <si>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</si>
  <si>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</si>
  <si>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</si>
  <si>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</si>
  <si>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</si>
  <si>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</si>
  <si>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</si>
  <si>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</si>
  <si>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</si>
  <si>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</si>
  <si>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</si>
  <si>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</si>
  <si>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</si>
  <si>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</si>
  <si>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</si>
  <si>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</si>
  <si>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</si>
  <si>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</si>
  <si>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</si>
  <si>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</si>
  <si>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</si>
  <si>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</si>
  <si>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</si>
  <si>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</si>
  <si>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</si>
  <si>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</si>
  <si>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</si>
  <si>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</si>
  <si>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</si>
  <si>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</si>
  <si>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</si>
  <si>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</si>
  <si>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</si>
  <si>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</si>
  <si>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</si>
  <si>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</si>
  <si>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</si>
  <si>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</si>
  <si>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</si>
  <si>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</si>
  <si>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</si>
  <si>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</si>
  <si>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</si>
  <si>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</si>
  <si>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</si>
  <si>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</si>
  <si>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</si>
  <si>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</si>
  <si>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</si>
  <si>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</si>
  <si>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</si>
  <si>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</si>
  <si>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</si>
  <si>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</si>
  <si>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</si>
  <si>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</si>
  <si>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</si>
  <si>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</si>
  <si>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</si>
  <si>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</si>
  <si>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</si>
  <si>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</si>
  <si>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</si>
  <si>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</si>
  <si>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</si>
  <si>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</si>
  <si>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</si>
  <si>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</si>
  <si>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</si>
  <si>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</si>
  <si>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</si>
  <si>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</si>
  <si>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</si>
  <si>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</si>
  <si>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</si>
  <si>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</si>
  <si>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</si>
  <si>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</si>
  <si>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</si>
  <si>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</si>
  <si>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</si>
  <si>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</si>
  <si>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</si>
  <si>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</si>
  <si>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</si>
  <si>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</si>
  <si>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</si>
  <si>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</si>
  <si>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</si>
  <si>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</si>
  <si>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</si>
  <si>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</si>
  <si>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</si>
  <si>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</si>
  <si>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</si>
  <si>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</si>
  <si>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</si>
  <si>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</si>
  <si>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</si>
  <si>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</si>
  <si>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</si>
  <si>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</si>
  <si>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</si>
  <si>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</si>
  <si>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</si>
  <si>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</si>
  <si>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</si>
  <si>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</si>
  <si>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</si>
  <si>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</si>
  <si>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</si>
  <si>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</si>
  <si>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</si>
  <si>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</si>
  <si>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</si>
  <si>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</si>
  <si>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</si>
  <si>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</si>
  <si>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</si>
  <si>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</si>
  <si>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</si>
  <si>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</si>
  <si>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</si>
  <si>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</si>
  <si>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</si>
  <si>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</si>
  <si>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</si>
  <si>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</si>
  <si>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</si>
  <si>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</si>
  <si>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</si>
  <si>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</si>
  <si>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</si>
  <si>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</si>
  <si>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</si>
  <si>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</si>
  <si>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</si>
  <si>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</si>
  <si>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</si>
  <si>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</si>
  <si>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</si>
  <si>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</si>
  <si>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</si>
  <si>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</si>
  <si>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</si>
  <si>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</si>
  <si>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</si>
  <si>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</si>
  <si>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</si>
  <si>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</si>
  <si>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</si>
  <si>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</si>
  <si>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</si>
  <si>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</si>
  <si>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</si>
  <si>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</si>
  <si>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</si>
  <si>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</si>
  <si>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</si>
  <si>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</si>
  <si>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</si>
  <si>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</si>
  <si>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</si>
  <si>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</si>
  <si>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</si>
  <si>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</si>
  <si>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</si>
  <si>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</si>
  <si>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</si>
  <si>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</si>
  <si>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</si>
  <si>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</si>
  <si>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</si>
  <si>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</si>
  <si>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</si>
  <si>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</si>
  <si>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</si>
  <si>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</si>
  <si>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</si>
  <si>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</si>
  <si>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</si>
  <si>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</si>
  <si>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</si>
  <si>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</si>
  <si>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</si>
  <si>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</si>
  <si>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</si>
  <si>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</si>
  <si>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</si>
  <si>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</si>
  <si>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</si>
  <si>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</si>
  <si>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</si>
  <si>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</si>
  <si>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</si>
  <si>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</si>
  <si>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</si>
  <si>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</si>
  <si>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</si>
  <si>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</si>
  <si>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</si>
  <si>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</si>
  <si>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</si>
  <si>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</si>
  <si>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</si>
  <si>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</si>
  <si>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</si>
  <si>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</si>
  <si>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</si>
  <si>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</si>
  <si>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</si>
  <si>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</si>
  <si>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</si>
  <si>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</si>
  <si>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</si>
  <si>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</si>
  <si>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</si>
  <si>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</si>
  <si>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</si>
  <si>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</si>
  <si>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</si>
  <si>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</si>
  <si>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</si>
  <si>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</si>
  <si>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</si>
  <si>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</si>
  <si>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</si>
  <si>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</si>
  <si>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</si>
  <si>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</si>
  <si>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</si>
  <si>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</si>
  <si>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</si>
  <si>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</si>
  <si>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</si>
  <si>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</si>
  <si>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</si>
  <si>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</si>
  <si>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</si>
  <si>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</si>
  <si>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</si>
  <si>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</si>
  <si>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</si>
  <si>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</si>
  <si>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</si>
  <si>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</si>
  <si>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</si>
  <si>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</si>
  <si>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</si>
  <si>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</si>
  <si>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</si>
  <si>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</si>
  <si>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</si>
  <si>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</si>
  <si>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</si>
  <si>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</si>
  <si>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</si>
  <si>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</si>
  <si>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</si>
  <si>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</si>
  <si>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</si>
  <si>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</si>
  <si>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</si>
  <si>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</si>
  <si>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</si>
  <si>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</si>
  <si>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</si>
  <si>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</si>
  <si>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</si>
  <si>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</si>
  <si>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</si>
  <si>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</si>
  <si>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</si>
  <si>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</si>
  <si>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</si>
  <si>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</si>
  <si>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</si>
  <si>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</si>
  <si>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</si>
  <si>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</si>
  <si>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</si>
  <si>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</si>
  <si>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</si>
  <si>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</si>
  <si>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</si>
  <si>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</si>
  <si>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</si>
  <si>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</si>
  <si>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</si>
  <si>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</si>
  <si>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</si>
  <si>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</si>
  <si>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</si>
  <si>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</si>
  <si>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</si>
  <si>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</si>
  <si>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</si>
  <si>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</si>
  <si>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</si>
  <si>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</si>
  <si>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</si>
  <si>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</si>
  <si>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</si>
  <si>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</si>
  <si>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</si>
  <si>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</si>
  <si>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</si>
  <si>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</si>
  <si>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</si>
  <si>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</si>
  <si>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</si>
  <si>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</si>
  <si>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</si>
  <si>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</si>
  <si>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</si>
  <si>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</si>
  <si>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</si>
  <si>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</si>
  <si>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</si>
  <si>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</si>
  <si>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</si>
  <si>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</si>
  <si>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</si>
  <si>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</si>
  <si>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</si>
  <si>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</si>
  <si>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</si>
  <si>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</si>
  <si>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</si>
  <si>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</si>
  <si>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</si>
  <si>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</si>
  <si>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</si>
  <si>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</si>
  <si>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</si>
  <si>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</si>
  <si>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</si>
  <si>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</si>
  <si>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</si>
  <si>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</si>
  <si>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</si>
  <si>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</si>
  <si>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</si>
  <si>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</si>
  <si>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</si>
  <si>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</si>
  <si>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</si>
  <si>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</si>
  <si>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</si>
  <si>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</si>
  <si>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</si>
  <si>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</si>
  <si>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</si>
  <si>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</si>
  <si>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</si>
  <si>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</si>
  <si>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</si>
  <si>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</si>
  <si>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</si>
  <si>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</si>
  <si>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</si>
  <si>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</si>
  <si>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</si>
  <si>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</si>
  <si>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</si>
  <si>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</si>
  <si>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</si>
  <si>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</si>
  <si>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</si>
  <si>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</si>
  <si>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</si>
  <si>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</si>
  <si>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</si>
  <si>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</si>
  <si>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</si>
  <si>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</si>
  <si>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</si>
  <si>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</si>
  <si>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</si>
  <si>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</si>
  <si>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</si>
  <si>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</si>
  <si>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</si>
  <si>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</si>
  <si>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</si>
  <si>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</si>
  <si>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</si>
  <si>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</si>
  <si>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</si>
  <si>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</si>
  <si>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</si>
  <si>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</si>
  <si>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</si>
  <si>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</si>
  <si>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</si>
  <si>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</si>
  <si>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</si>
  <si>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</si>
  <si>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</si>
  <si>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</si>
  <si>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</si>
  <si>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</si>
  <si>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</si>
  <si>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</si>
  <si>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</si>
  <si>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</si>
  <si>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</si>
  <si>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</si>
  <si>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</si>
  <si>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</si>
  <si>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</si>
  <si>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</si>
  <si>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</si>
  <si>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</si>
  <si>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</si>
  <si>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</si>
  <si>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</si>
  <si>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</si>
  <si>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</si>
  <si>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</si>
  <si>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</si>
  <si>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</si>
  <si>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</si>
  <si>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</si>
  <si>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</si>
  <si>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</si>
  <si>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</si>
  <si>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</si>
  <si>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</si>
  <si>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</si>
  <si>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</si>
  <si>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</si>
  <si>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</si>
  <si>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</si>
  <si>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</si>
  <si>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</si>
  <si>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</si>
  <si>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</si>
  <si>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</si>
  <si>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</si>
  <si>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</si>
  <si>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</si>
  <si>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</si>
  <si>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</si>
  <si>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</si>
  <si>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</si>
  <si>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</si>
  <si>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</si>
  <si>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</si>
  <si>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</si>
  <si>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</si>
  <si>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</si>
  <si>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</si>
  <si>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</si>
  <si>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</si>
  <si>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</si>
  <si>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</si>
  <si>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</si>
  <si>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</si>
  <si>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</si>
  <si>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</si>
  <si>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</si>
  <si>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</si>
  <si>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</si>
  <si>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</si>
  <si>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</si>
  <si>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</si>
  <si>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</si>
  <si>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</si>
  <si>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</si>
  <si>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</si>
  <si>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</si>
  <si>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</si>
  <si>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</si>
  <si>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</si>
  <si>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</si>
  <si>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</si>
  <si>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</si>
  <si>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</si>
  <si>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</si>
  <si>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</si>
  <si>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</si>
  <si>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</si>
  <si>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</si>
  <si>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</si>
  <si>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</si>
  <si>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</si>
  <si>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</si>
  <si>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</si>
  <si>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</si>
  <si>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</si>
  <si>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</si>
  <si>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</si>
  <si>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</si>
  <si>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</si>
  <si>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</si>
  <si>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</si>
  <si>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</si>
  <si>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</si>
  <si>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</si>
  <si>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</si>
  <si>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</si>
  <si>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</si>
  <si>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</si>
  <si>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</si>
  <si>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</si>
  <si>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</si>
  <si>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</si>
  <si>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</si>
  <si>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</si>
  <si>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</si>
  <si>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</si>
  <si>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</si>
  <si>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</si>
  <si>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</si>
  <si>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</si>
  <si>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</si>
  <si>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</si>
  <si>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</si>
  <si>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</si>
  <si>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</si>
  <si>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</si>
  <si>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</si>
  <si>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</si>
  <si>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</si>
  <si>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</si>
  <si>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</si>
  <si>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</si>
  <si>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</si>
  <si>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</si>
  <si>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</si>
  <si>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</si>
  <si>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</si>
  <si>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</si>
  <si>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</si>
  <si>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</si>
  <si>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</si>
  <si>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</si>
  <si>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</si>
  <si>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</si>
  <si>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</si>
  <si>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</si>
  <si>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</si>
  <si>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</si>
  <si>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</si>
  <si>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</si>
  <si>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</si>
  <si>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</si>
  <si>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</si>
  <si>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</si>
  <si>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</si>
  <si>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</si>
  <si>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</si>
  <si>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</si>
  <si>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</si>
  <si>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</si>
  <si>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</si>
  <si>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</si>
  <si>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</si>
  <si>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</si>
  <si>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</si>
  <si>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</si>
  <si>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</si>
  <si>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</si>
  <si>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</si>
  <si>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</si>
  <si>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</si>
  <si>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</si>
  <si>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</si>
  <si>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</si>
  <si>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</si>
  <si>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</si>
  <si>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</si>
  <si>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</si>
  <si>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</si>
  <si>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</si>
  <si>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</si>
  <si>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</si>
  <si>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</si>
  <si>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</si>
  <si>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</si>
  <si>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</si>
  <si>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</si>
  <si>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</si>
  <si>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</si>
  <si>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</si>
  <si>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</si>
  <si>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</si>
  <si>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</si>
  <si>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</si>
  <si>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</si>
  <si>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</si>
  <si>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</si>
  <si>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</si>
  <si>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</si>
  <si>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</si>
  <si>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</si>
  <si>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</si>
  <si>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</si>
  <si>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</si>
  <si>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</si>
  <si>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</si>
  <si>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</si>
  <si>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</si>
  <si>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</si>
  <si>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</si>
  <si>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</si>
  <si>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</si>
  <si>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</si>
  <si>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</si>
  <si>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</si>
  <si>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</si>
  <si>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</si>
  <si>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</si>
  <si>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</si>
  <si>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</si>
  <si>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</si>
  <si>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</si>
  <si>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</si>
  <si>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</si>
  <si>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</si>
  <si>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</si>
  <si>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</si>
  <si>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</si>
  <si>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</si>
  <si>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</si>
  <si>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</si>
  <si>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</si>
  <si>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</si>
  <si>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</si>
  <si>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</si>
  <si>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</si>
  <si>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</si>
  <si>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</si>
  <si>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</si>
  <si>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</si>
  <si>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</si>
  <si>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</si>
  <si>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</si>
  <si>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</si>
  <si>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</si>
  <si>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</si>
  <si>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</si>
  <si>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</si>
  <si>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</si>
  <si>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</si>
  <si>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</si>
  <si>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</si>
  <si>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</si>
  <si>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</si>
  <si>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</si>
  <si>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</si>
  <si>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</si>
  <si>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</si>
  <si>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</si>
  <si>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</si>
  <si>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</si>
  <si>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</si>
  <si>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</si>
  <si>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</si>
  <si>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</si>
  <si>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</si>
  <si>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</si>
  <si>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</si>
  <si>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</si>
  <si>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</si>
  <si>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</si>
  <si>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</si>
  <si>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</si>
  <si>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</si>
  <si>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</si>
  <si>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</si>
  <si>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</si>
  <si>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</si>
  <si>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</si>
  <si>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</si>
  <si>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</si>
  <si>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</si>
  <si>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</si>
  <si>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</si>
  <si>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</si>
  <si>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</si>
  <si>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</si>
  <si>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</si>
  <si>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</si>
  <si>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</si>
  <si>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</si>
  <si>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</si>
  <si>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</si>
  <si>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</si>
  <si>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</si>
  <si>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</si>
  <si>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</si>
  <si>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</si>
  <si>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</si>
  <si>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</si>
  <si>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</si>
  <si>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</si>
  <si>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</si>
  <si>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</si>
  <si>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</si>
  <si>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</si>
  <si>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</si>
  <si>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</si>
  <si>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</si>
  <si>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</si>
  <si>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</si>
  <si>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</si>
  <si>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</si>
  <si>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</si>
  <si>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</si>
  <si>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</si>
  <si>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</si>
  <si>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</si>
  <si>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</si>
  <si>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</si>
  <si>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</si>
  <si>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</si>
  <si>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</si>
  <si>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</si>
  <si>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</si>
  <si>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</si>
  <si>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</si>
  <si>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</si>
  <si>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</si>
  <si>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</si>
  <si>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</si>
  <si>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</si>
  <si>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</si>
  <si>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</si>
  <si>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</si>
  <si>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</si>
  <si>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</si>
  <si>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</si>
  <si>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</si>
  <si>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</si>
  <si>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</si>
  <si>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</si>
  <si>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</si>
  <si>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</si>
  <si>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</si>
  <si>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</si>
  <si>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</si>
  <si>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</si>
  <si>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</si>
  <si>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</si>
  <si>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</si>
  <si>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</si>
  <si>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</si>
  <si>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</si>
  <si>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</si>
  <si>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</si>
  <si>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</si>
  <si>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</si>
  <si>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</si>
  <si>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</si>
  <si>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</si>
  <si>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</si>
  <si>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</si>
  <si>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</si>
  <si>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</si>
  <si>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</si>
  <si>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</si>
  <si>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</si>
  <si>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</si>
  <si>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</si>
  <si>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</si>
  <si>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</si>
  <si>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</si>
  <si>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</si>
  <si>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</si>
  <si>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</si>
  <si>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</si>
  <si>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</si>
  <si>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</si>
  <si>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</si>
  <si>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</si>
  <si>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</si>
  <si>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</si>
  <si>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</si>
  <si>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</si>
  <si>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</si>
  <si>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</si>
  <si>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</si>
  <si>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</si>
  <si>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</si>
  <si>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</si>
  <si>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</si>
  <si>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</si>
  <si>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</si>
  <si>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</si>
  <si>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</si>
  <si>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</si>
  <si>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</si>
  <si>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</si>
  <si>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</si>
  <si>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</si>
  <si>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</si>
  <si>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</si>
  <si>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</si>
  <si>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</si>
  <si>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</si>
  <si>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</si>
  <si>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</si>
  <si>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</si>
  <si>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</si>
  <si>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</si>
  <si>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</si>
  <si>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</si>
  <si>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</si>
  <si>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</si>
  <si>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</si>
  <si>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</si>
  <si>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</si>
  <si>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</si>
  <si>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</si>
  <si>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</si>
  <si>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</si>
  <si>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</si>
  <si>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</si>
  <si>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</si>
  <si>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</si>
  <si>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</si>
  <si>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</si>
  <si>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</si>
  <si>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</si>
  <si>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</si>
  <si>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</si>
  <si>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</si>
  <si>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</si>
  <si>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</si>
  <si>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</si>
  <si>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</si>
  <si>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</si>
  <si>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</si>
  <si>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</si>
  <si>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</si>
  <si>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</si>
  <si>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</si>
  <si>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</si>
  <si>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</si>
  <si>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</si>
  <si>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</si>
  <si>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</si>
  <si>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</si>
  <si>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</si>
  <si>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</si>
  <si>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</si>
  <si>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</si>
  <si>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</si>
  <si>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</si>
  <si>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</si>
  <si>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</si>
  <si>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</si>
  <si>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</si>
  <si>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</si>
  <si>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</si>
  <si>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</si>
  <si>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</si>
  <si>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</si>
  <si>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</si>
  <si>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</si>
  <si>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</si>
  <si>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</si>
  <si>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</si>
  <si>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</si>
  <si>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</si>
  <si>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</si>
  <si>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</si>
  <si>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</si>
  <si>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</si>
  <si>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</si>
  <si>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</si>
  <si>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</si>
  <si>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</si>
  <si>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</si>
  <si>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</si>
  <si>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</si>
  <si>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</si>
  <si>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</si>
  <si>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</si>
  <si>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</si>
  <si>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</si>
  <si>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</si>
  <si>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</si>
  <si>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</si>
  <si>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</si>
  <si>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</si>
  <si>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</si>
  <si>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</si>
  <si>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</si>
  <si>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</si>
  <si>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</si>
  <si>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</si>
  <si>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</si>
  <si>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</si>
  <si>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</si>
  <si>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</si>
  <si>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</si>
  <si>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</si>
  <si>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</si>
  <si>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</si>
  <si>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</si>
  <si>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</si>
  <si>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</si>
  <si>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</si>
  <si>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</si>
  <si>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</si>
  <si>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</si>
  <si>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</si>
  <si>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</si>
  <si>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</si>
  <si>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</si>
  <si>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</si>
  <si>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</si>
  <si>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</si>
  <si>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</si>
  <si>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</si>
  <si>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</si>
  <si>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</si>
  <si>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</si>
  <si>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</si>
  <si>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</si>
  <si>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</si>
  <si>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</si>
  <si>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</si>
  <si>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</si>
  <si>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</si>
  <si>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</si>
  <si>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</si>
  <si>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</si>
  <si>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</si>
  <si>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</si>
  <si>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</si>
  <si>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</si>
  <si>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</si>
  <si>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</si>
  <si>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</si>
  <si>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</si>
  <si>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</si>
  <si>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</si>
  <si>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</si>
  <si>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</si>
  <si>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</si>
  <si>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</si>
  <si>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</si>
  <si>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</si>
  <si>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</si>
  <si>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</si>
  <si>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</si>
  <si>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</si>
  <si>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</si>
  <si>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</si>
  <si>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</si>
  <si>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</si>
  <si>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</si>
  <si>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</si>
  <si>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</si>
  <si>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</si>
  <si>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</si>
  <si>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</si>
  <si>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</si>
  <si>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</si>
  <si>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</si>
  <si>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</si>
  <si>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</si>
  <si>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</si>
  <si>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</si>
  <si>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</si>
  <si>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</si>
  <si>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</si>
  <si>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</si>
  <si>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</si>
  <si>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</si>
  <si>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</si>
  <si>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</si>
  <si>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</si>
  <si>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</si>
  <si>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</si>
  <si>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</si>
  <si>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</si>
  <si>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</si>
  <si>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</si>
  <si>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</si>
  <si>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</si>
  <si>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</si>
  <si>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</si>
  <si>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</si>
  <si>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</si>
  <si>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</si>
  <si>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</si>
  <si>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</si>
  <si>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</si>
  <si>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</si>
  <si>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</si>
  <si>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</si>
  <si>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</si>
  <si>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</si>
  <si>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</si>
  <si>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</si>
  <si>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</si>
  <si>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</si>
  <si>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</si>
  <si>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</si>
  <si>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</si>
  <si>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</si>
  <si>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</si>
  <si>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</si>
  <si>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</si>
  <si>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</si>
  <si>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</si>
  <si>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</si>
  <si>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</si>
  <si>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</si>
  <si>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</si>
  <si>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</si>
  <si>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</si>
  <si>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</si>
  <si>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</si>
  <si>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</si>
  <si>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</si>
  <si>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</si>
  <si>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</si>
  <si>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</si>
  <si>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</si>
  <si>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</si>
  <si>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</si>
  <si>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</si>
  <si>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</si>
  <si>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</si>
  <si>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</si>
  <si>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</si>
  <si>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</si>
  <si>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</si>
  <si>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</si>
  <si>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</si>
  <si>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</si>
  <si>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</si>
  <si>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</si>
  <si>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</si>
  <si>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</si>
  <si>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</si>
  <si>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</si>
  <si>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</si>
  <si>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</si>
  <si>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</si>
  <si>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</si>
  <si>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</si>
  <si>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</si>
  <si>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</si>
  <si>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</si>
  <si>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</si>
  <si>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</si>
  <si>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</si>
  <si>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</si>
  <si>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</si>
  <si>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</si>
  <si>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</si>
  <si>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</si>
  <si>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</si>
  <si>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</si>
  <si>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</si>
  <si>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</si>
  <si>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</si>
  <si>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</si>
  <si>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</si>
  <si>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</si>
  <si>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</si>
  <si>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</si>
  <si>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</si>
  <si>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</si>
  <si>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</si>
  <si>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</si>
  <si>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</si>
  <si>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</si>
  <si>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</si>
  <si>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</si>
  <si>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</si>
  <si>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</si>
  <si>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</si>
  <si>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</si>
  <si>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</si>
  <si>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</si>
  <si>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</si>
  <si>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</si>
  <si>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</si>
  <si>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</si>
  <si>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</si>
  <si>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</si>
  <si>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</si>
  <si>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</si>
  <si>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</si>
  <si>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</si>
  <si>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</si>
  <si>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</si>
  <si>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</si>
  <si>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</si>
  <si>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</si>
  <si>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</si>
  <si>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</si>
  <si>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</si>
  <si>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</si>
  <si>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</si>
  <si>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</si>
  <si>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</si>
  <si>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</si>
  <si>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</si>
  <si>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</si>
  <si>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</si>
  <si>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</si>
  <si>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</si>
  <si>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</si>
  <si>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</si>
  <si>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</si>
  <si>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</si>
  <si>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</si>
  <si>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</si>
  <si>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</si>
  <si>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</si>
  <si>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</si>
  <si>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</si>
  <si>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</si>
  <si>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</si>
  <si>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</si>
  <si>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</si>
  <si>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</si>
  <si>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</si>
  <si>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</si>
  <si>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</si>
  <si>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</si>
  <si>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</si>
  <si>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</si>
  <si>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</si>
  <si>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</si>
  <si>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</si>
  <si>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</si>
  <si>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</si>
  <si>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</si>
  <si>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</si>
  <si>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</si>
  <si>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</si>
  <si>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</si>
  <si>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</si>
  <si>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</si>
  <si>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</si>
  <si>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</si>
  <si>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</si>
  <si>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</si>
  <si>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</si>
  <si>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</si>
  <si>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</si>
  <si>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</si>
  <si>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</si>
  <si>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</si>
  <si>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</si>
  <si>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</si>
  <si>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</si>
  <si>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</si>
  <si>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</si>
  <si>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</si>
  <si>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</si>
  <si>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</si>
  <si>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</si>
  <si>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</si>
  <si>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</si>
  <si>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</si>
  <si>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</si>
  <si>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</si>
  <si>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</si>
  <si>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</si>
  <si>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</si>
  <si>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</si>
  <si>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</si>
  <si>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</si>
  <si>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</si>
  <si>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</si>
  <si>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</si>
  <si>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</si>
  <si>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</si>
  <si>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</si>
  <si>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</si>
  <si>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</si>
  <si>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</si>
  <si>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</si>
  <si>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</si>
  <si>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</si>
  <si>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</si>
  <si>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</si>
  <si>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</si>
  <si>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</si>
  <si>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</si>
  <si>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</si>
  <si>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</si>
  <si>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</si>
  <si>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</si>
  <si>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</si>
  <si>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</si>
  <si>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</si>
  <si>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</si>
  <si>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</si>
  <si>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</si>
  <si>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</si>
  <si>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</si>
  <si>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</si>
  <si>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</si>
  <si>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</si>
  <si>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</si>
  <si>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</si>
  <si>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</si>
  <si>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</si>
  <si>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</si>
  <si>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</si>
  <si>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</si>
  <si>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</si>
  <si>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</si>
  <si>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</si>
  <si>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</si>
  <si>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</si>
  <si>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</si>
  <si>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</si>
  <si>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</si>
  <si>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</si>
  <si>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</si>
  <si>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</si>
  <si>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</si>
  <si>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</si>
  <si>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</si>
  <si>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</si>
  <si>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</si>
  <si>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</si>
  <si>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</si>
  <si>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</si>
  <si>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</si>
  <si>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</si>
  <si>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</si>
  <si>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</si>
  <si>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</si>
  <si>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</si>
  <si>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</si>
  <si>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</si>
  <si>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</si>
  <si>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</si>
  <si>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</si>
  <si>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</si>
  <si>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</si>
  <si>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</si>
  <si>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</si>
  <si>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</si>
  <si>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</si>
  <si>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</si>
  <si>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</si>
  <si>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</si>
  <si>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</si>
  <si>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</si>
  <si>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</si>
  <si>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</si>
  <si>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</si>
  <si>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</si>
  <si>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</si>
  <si>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</si>
  <si>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</si>
  <si>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</si>
  <si>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</si>
  <si>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</si>
  <si>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</si>
  <si>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</si>
  <si>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</si>
  <si>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</si>
  <si>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</si>
  <si>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</si>
  <si>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</si>
  <si>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</si>
  <si>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</si>
  <si>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</si>
  <si>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</si>
  <si>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</si>
  <si>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</si>
  <si>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</si>
  <si>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</si>
  <si>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</si>
  <si>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</si>
  <si>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</si>
  <si>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</si>
  <si>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</si>
  <si>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</si>
  <si>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</si>
  <si>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</si>
  <si>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</si>
  <si>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</si>
  <si>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</si>
  <si>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</si>
  <si>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</si>
  <si>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</si>
  <si>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</si>
  <si>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</si>
  <si>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</si>
  <si>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</si>
  <si>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</si>
  <si>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</si>
  <si>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</si>
  <si>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</si>
  <si>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</si>
  <si>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</si>
  <si>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</si>
  <si>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</si>
  <si>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</si>
  <si>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</si>
  <si>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</si>
  <si>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</si>
  <si>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</si>
  <si>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</si>
  <si>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</si>
  <si>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</si>
  <si>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</si>
  <si>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</si>
  <si>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</si>
  <si>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</si>
  <si>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</si>
  <si>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</si>
  <si>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</si>
  <si>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</si>
  <si>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</si>
  <si>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</si>
  <si>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</si>
  <si>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</si>
  <si>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</si>
  <si>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</si>
  <si>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</si>
  <si>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</si>
  <si>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</si>
  <si>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</si>
  <si>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</si>
  <si>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</si>
  <si>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</si>
  <si>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</si>
  <si>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</si>
  <si>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</si>
  <si>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</si>
  <si>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</si>
  <si>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</si>
  <si>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</si>
  <si>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</si>
  <si>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</si>
  <si>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</si>
  <si>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</si>
  <si>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</si>
  <si>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</si>
  <si>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</si>
  <si>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</si>
  <si>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</si>
  <si>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</si>
  <si>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</si>
  <si>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</si>
  <si>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</si>
  <si>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</si>
  <si>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</si>
  <si>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</si>
  <si>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</si>
  <si>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</si>
  <si>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</si>
  <si>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</si>
  <si>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</si>
  <si>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</si>
  <si>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</si>
  <si>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</si>
  <si>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</si>
  <si>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</si>
  <si>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</si>
  <si>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</si>
  <si>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</si>
  <si>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</si>
  <si>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</si>
  <si>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</si>
  <si>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</si>
  <si>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</si>
  <si>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</si>
  <si>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</si>
  <si>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</si>
  <si>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</si>
  <si>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</si>
  <si>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</si>
  <si>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</si>
  <si>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</si>
  <si>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</si>
  <si>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</si>
  <si>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</si>
  <si>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</si>
  <si>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</si>
  <si>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</si>
  <si>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</si>
  <si>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</si>
  <si>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</si>
  <si>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</si>
  <si>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</si>
  <si>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</si>
  <si>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</si>
  <si>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</si>
  <si>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</si>
  <si>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</si>
  <si>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</si>
  <si>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</si>
  <si>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</si>
  <si>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</si>
  <si>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</si>
  <si>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</si>
  <si>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</si>
  <si>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</si>
  <si>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</si>
  <si>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</si>
  <si>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</si>
  <si>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</si>
  <si>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</si>
  <si>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</si>
  <si>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</si>
  <si>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</si>
  <si>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</si>
  <si>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</si>
  <si>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</si>
  <si>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</si>
  <si>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</si>
  <si>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</si>
  <si>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</si>
  <si>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</si>
  <si>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</si>
  <si>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</si>
  <si>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</si>
  <si>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</si>
  <si>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</si>
  <si>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</si>
  <si>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</si>
  <si>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</si>
  <si>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</si>
  <si>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</si>
  <si>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</si>
  <si>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</si>
  <si>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</si>
  <si>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</si>
  <si>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</si>
  <si>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</si>
  <si>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</si>
  <si>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</si>
  <si>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</si>
  <si>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</si>
  <si>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</si>
  <si>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</si>
  <si>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</si>
  <si>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</si>
  <si>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</si>
  <si>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</si>
  <si>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</si>
  <si>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</si>
  <si>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</si>
  <si>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</si>
  <si>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</si>
  <si>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</si>
  <si>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</si>
  <si>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</si>
  <si>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</si>
  <si>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</si>
  <si>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</si>
  <si>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</si>
  <si>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</si>
  <si>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</si>
  <si>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</si>
  <si>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</si>
  <si>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</si>
  <si>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</si>
  <si>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</si>
  <si>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</si>
  <si>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</si>
  <si>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</si>
  <si>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</si>
  <si>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</si>
  <si>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</si>
  <si>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</si>
  <si>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</si>
  <si>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</si>
  <si>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</si>
  <si>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</si>
  <si>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</si>
  <si>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</si>
  <si>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</si>
  <si>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</si>
  <si>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</si>
  <si>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</si>
  <si>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</si>
  <si>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</si>
  <si>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</si>
  <si>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</si>
  <si>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</si>
  <si>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</si>
  <si>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</si>
  <si>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</si>
  <si>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</si>
  <si>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</si>
  <si>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</si>
  <si>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</si>
  <si>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</si>
  <si>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</si>
  <si>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</si>
  <si>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</si>
  <si>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</si>
  <si>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</si>
  <si>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</si>
  <si>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</si>
  <si>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</si>
  <si>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</si>
  <si>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</si>
  <si>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</si>
  <si>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</si>
  <si>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</si>
  <si>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</si>
  <si>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</si>
  <si>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</si>
  <si>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</si>
  <si>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</si>
  <si>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</si>
  <si>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</si>
  <si>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</si>
  <si>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</si>
  <si>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</si>
  <si>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</si>
  <si>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</si>
  <si>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</si>
  <si>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</si>
  <si>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</si>
  <si>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</si>
  <si>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</si>
  <si>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</si>
  <si>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</si>
  <si>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</si>
  <si>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</si>
  <si>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</si>
  <si>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</si>
  <si>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</si>
  <si>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</si>
  <si>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</si>
  <si>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</si>
  <si>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</si>
  <si>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</si>
  <si>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</si>
  <si>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</si>
  <si>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</si>
  <si>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</si>
  <si>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</si>
  <si>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</si>
  <si>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</si>
  <si>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</si>
  <si>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</si>
  <si>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</si>
  <si>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</si>
  <si>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</si>
  <si>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</si>
  <si>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</si>
  <si>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</si>
  <si>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</si>
  <si>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</si>
  <si>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</si>
  <si>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</si>
  <si>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</si>
  <si>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</si>
  <si>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</si>
  <si>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</si>
  <si>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</si>
  <si>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</si>
  <si>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</si>
  <si>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</si>
  <si>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</si>
  <si>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</si>
  <si>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</si>
  <si>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</si>
  <si>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</si>
  <si>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</si>
  <si>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</si>
  <si>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</si>
  <si>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</si>
  <si>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</si>
  <si>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</si>
  <si>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</si>
  <si>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</si>
  <si>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</si>
  <si>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</si>
  <si>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</si>
  <si>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</si>
  <si>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</si>
  <si>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</si>
  <si>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</si>
  <si>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</si>
  <si>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</si>
  <si>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</si>
  <si>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</si>
  <si>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</si>
  <si>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</si>
  <si>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</si>
  <si>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</si>
  <si>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</si>
  <si>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</si>
  <si>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</si>
  <si>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</si>
  <si>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</si>
  <si>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</si>
  <si>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</si>
  <si>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</si>
  <si>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</si>
  <si>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</si>
  <si>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</si>
  <si>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</si>
  <si>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</si>
  <si>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</si>
  <si>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</si>
  <si>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</si>
  <si>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</si>
  <si>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</si>
  <si>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</si>
  <si>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</si>
  <si>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</si>
  <si>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</si>
  <si>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</si>
  <si>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</si>
  <si>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</si>
  <si>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</si>
  <si>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</si>
  <si>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</si>
  <si>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</si>
  <si>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</si>
  <si>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</si>
  <si>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</si>
  <si>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</si>
  <si>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</si>
  <si>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</si>
  <si>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</si>
  <si>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</si>
  <si>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</si>
  <si>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</si>
  <si>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</si>
  <si>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</si>
  <si>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</si>
  <si>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</si>
  <si>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</si>
  <si>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</si>
  <si>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</si>
  <si>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</si>
  <si>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</si>
  <si>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</si>
  <si>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</si>
  <si>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</si>
  <si>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</si>
  <si>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</si>
  <si>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</si>
  <si>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</si>
  <si>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</si>
  <si>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</si>
  <si>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</si>
  <si>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</si>
  <si>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</si>
  <si>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</si>
  <si>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</si>
  <si>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</si>
  <si>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</si>
  <si>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</si>
  <si>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</si>
  <si>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</si>
  <si>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</si>
  <si>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</si>
  <si>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</si>
  <si>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</si>
  <si>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</si>
  <si>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</si>
  <si>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</si>
  <si>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</si>
  <si>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</si>
  <si>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</si>
  <si>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</si>
  <si>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</si>
  <si>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</si>
  <si>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</si>
  <si>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</si>
  <si>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</si>
  <si>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</si>
  <si>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</si>
  <si>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</si>
  <si>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</si>
  <si>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</si>
  <si>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</si>
  <si>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</si>
  <si>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</si>
  <si>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</si>
  <si>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</si>
  <si>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</si>
  <si>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</si>
  <si>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</si>
  <si>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</si>
  <si>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</si>
  <si>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</si>
  <si>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</si>
  <si>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</si>
  <si>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</si>
  <si>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</si>
  <si>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</si>
  <si>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</si>
  <si>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</si>
  <si>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</si>
  <si>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</si>
  <si>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</si>
  <si>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</si>
  <si>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</si>
  <si>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</si>
  <si>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</si>
  <si>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</si>
  <si>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</si>
  <si>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</si>
  <si>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</si>
  <si>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</si>
  <si>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</si>
  <si>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</si>
  <si>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</si>
  <si>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</si>
  <si>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</si>
  <si>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</si>
  <si>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</si>
  <si>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</si>
  <si>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</si>
  <si>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</si>
  <si>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</si>
  <si>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</si>
  <si>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</si>
  <si>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</si>
  <si>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</si>
  <si>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</si>
  <si>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</si>
  <si>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</si>
  <si>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</si>
  <si>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</si>
  <si>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</si>
  <si>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</si>
  <si>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</si>
  <si>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</si>
  <si>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</si>
  <si>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</si>
  <si>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</si>
  <si>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</si>
  <si>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</si>
  <si>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</si>
  <si>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</si>
  <si>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</si>
  <si>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</si>
  <si>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</si>
  <si>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</si>
  <si>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</si>
  <si>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</si>
  <si>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</si>
  <si>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</si>
  <si>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</si>
  <si>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</si>
  <si>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</si>
  <si>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</si>
  <si>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</si>
  <si>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</si>
  <si>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</si>
  <si>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</si>
  <si>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</si>
  <si>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</si>
  <si>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</si>
  <si>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</si>
  <si>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</si>
  <si>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</si>
  <si>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</si>
  <si>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</si>
  <si>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</si>
  <si>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</si>
  <si>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</si>
  <si>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</si>
  <si>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</si>
  <si>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</si>
  <si>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</si>
  <si>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</si>
  <si>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</si>
  <si>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</si>
  <si>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</si>
  <si>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</si>
  <si>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</si>
  <si>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</si>
  <si>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</si>
  <si>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</si>
  <si>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</si>
  <si>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</si>
  <si>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</si>
  <si>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</si>
  <si>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</si>
  <si>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</si>
  <si>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</si>
  <si>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</si>
  <si>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</si>
  <si>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</si>
  <si>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</si>
  <si>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</si>
  <si>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</si>
  <si>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</si>
  <si>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</si>
  <si>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</si>
  <si>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</si>
  <si>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</si>
  <si>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</si>
  <si>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</si>
  <si>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</si>
  <si>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</si>
  <si>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</si>
  <si>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</si>
  <si>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</si>
  <si>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</si>
  <si>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</si>
  <si>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</si>
  <si>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</si>
  <si>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</si>
  <si>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</si>
  <si>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</si>
  <si>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</si>
  <si>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</si>
  <si>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</si>
  <si>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</si>
  <si>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</si>
  <si>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</si>
  <si>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</si>
  <si>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</si>
  <si>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</si>
  <si>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</si>
  <si>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</si>
  <si>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</si>
  <si>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</si>
  <si>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</si>
  <si>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</si>
  <si>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</si>
  <si>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</si>
  <si>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</si>
  <si>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</si>
  <si>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</si>
  <si>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</si>
  <si>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</si>
  <si>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</si>
  <si>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</si>
  <si>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</si>
  <si>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</si>
  <si>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</si>
  <si>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</si>
  <si>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</si>
  <si>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</si>
  <si>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</si>
  <si>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</si>
  <si>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</si>
  <si>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</si>
  <si>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</si>
  <si>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</si>
  <si>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</si>
  <si>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</si>
  <si>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</si>
  <si>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</si>
  <si>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</si>
  <si>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</si>
  <si>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</si>
  <si>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</si>
  <si>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</si>
  <si>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</si>
  <si>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</si>
  <si>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</si>
  <si>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</si>
  <si>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</si>
  <si>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</si>
  <si>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</si>
  <si>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</si>
  <si>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</si>
  <si>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</si>
  <si>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</si>
  <si>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</si>
  <si>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</si>
  <si>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</si>
  <si>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</si>
  <si>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</si>
  <si>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</si>
  <si>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</si>
  <si>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</si>
  <si>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</si>
  <si>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</si>
  <si>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</si>
  <si>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</si>
  <si>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</si>
  <si>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</si>
  <si>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</si>
  <si>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</si>
  <si>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</si>
  <si>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</si>
  <si>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</si>
  <si>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</si>
  <si>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</si>
  <si>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</si>
  <si>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</si>
  <si>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</si>
  <si>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</si>
  <si>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</si>
  <si>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</si>
  <si>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</si>
  <si>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</si>
  <si>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</si>
  <si>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</si>
  <si>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</si>
  <si>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</si>
  <si>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</si>
  <si>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</si>
  <si>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</si>
  <si>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</si>
  <si>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</si>
  <si>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</si>
  <si>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</si>
  <si>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</si>
  <si>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</si>
  <si>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</si>
  <si>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</si>
  <si>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</si>
  <si>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</si>
  <si>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</si>
  <si>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</si>
  <si>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</si>
  <si>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</si>
  <si>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</si>
  <si>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</si>
  <si>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</si>
  <si>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</si>
  <si>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</si>
  <si>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</si>
  <si>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</si>
  <si>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</si>
  <si>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</si>
  <si>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</si>
  <si>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</si>
  <si>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</si>
  <si>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</si>
  <si>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</si>
  <si>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</si>
  <si>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</si>
  <si>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</si>
  <si>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</si>
  <si>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</si>
  <si>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</si>
  <si>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</si>
  <si>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</si>
  <si>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</si>
  <si>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</si>
  <si>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</si>
  <si>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</si>
  <si>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</si>
  <si>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</si>
  <si>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</si>
  <si>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</si>
  <si>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</si>
  <si>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</si>
  <si>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</si>
  <si>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</si>
  <si>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</si>
  <si>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</si>
  <si>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</si>
  <si>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</si>
  <si>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</si>
  <si>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</si>
  <si>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</si>
  <si>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</si>
  <si>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</si>
  <si>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</si>
  <si>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</si>
  <si>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</si>
  <si>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</si>
  <si>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</si>
  <si>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</si>
  <si>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</si>
  <si>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</si>
  <si>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</si>
  <si>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</si>
  <si>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</si>
  <si>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</si>
  <si>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</si>
  <si>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</si>
  <si>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</si>
  <si>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</si>
  <si>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</si>
  <si>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</si>
  <si>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</si>
  <si>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</si>
  <si>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</si>
  <si>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</si>
  <si>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</si>
  <si>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</si>
  <si>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</si>
  <si>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</si>
  <si>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</si>
  <si>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</si>
  <si>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</si>
  <si>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</si>
  <si>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</si>
  <si>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</si>
  <si>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</si>
  <si>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</si>
  <si>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</si>
  <si>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</si>
  <si>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</si>
  <si>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</si>
  <si>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</si>
  <si>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</si>
  <si>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</si>
  <si>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</si>
  <si>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</si>
  <si>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</si>
  <si>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</si>
  <si>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</si>
  <si>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</si>
  <si>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</si>
  <si>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</si>
  <si>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</si>
  <si>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</si>
  <si>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</si>
  <si>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</si>
  <si>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</si>
  <si>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</si>
  <si>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</si>
  <si>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</si>
  <si>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</si>
  <si>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</si>
  <si>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</si>
  <si>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</si>
  <si>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</si>
  <si>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</si>
  <si>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</si>
  <si>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</si>
  <si>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</si>
  <si>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</si>
  <si>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</si>
  <si>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</si>
  <si>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</si>
  <si>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</si>
  <si>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</si>
  <si>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</si>
  <si>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</si>
  <si>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</si>
  <si>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</si>
  <si>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</si>
  <si>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</si>
  <si>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</si>
  <si>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</si>
  <si>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</si>
  <si>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</si>
  <si>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</si>
  <si>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</si>
  <si>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</si>
  <si>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</si>
  <si>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</si>
  <si>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</si>
  <si>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</si>
  <si>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</si>
  <si>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</si>
  <si>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</si>
  <si>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</si>
  <si>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</si>
  <si>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</si>
  <si>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</si>
  <si>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</si>
  <si>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</si>
  <si>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</si>
  <si>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</si>
  <si>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</si>
  <si>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</si>
  <si>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</si>
  <si>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</si>
  <si>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</si>
  <si>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</si>
  <si>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</si>
  <si>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</si>
  <si>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</si>
  <si>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</si>
  <si>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</si>
  <si>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</si>
  <si>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</si>
  <si>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</si>
  <si>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</si>
  <si>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</si>
  <si>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</si>
  <si>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</si>
  <si>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</si>
  <si>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</si>
  <si>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</si>
  <si>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</si>
  <si>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</si>
  <si>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</si>
  <si>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</si>
  <si>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</si>
  <si>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</si>
  <si>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</si>
  <si>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</si>
  <si>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</si>
  <si>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</si>
  <si>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</si>
  <si>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</si>
  <si>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</si>
  <si>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</si>
  <si>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</si>
  <si>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</si>
  <si>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</si>
  <si>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</si>
  <si>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</si>
  <si>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</si>
  <si>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</si>
  <si>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</si>
  <si>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</si>
  <si>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</si>
  <si>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</si>
  <si>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</si>
  <si>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</si>
  <si>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</si>
  <si>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</si>
  <si>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</si>
  <si>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</si>
  <si>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</si>
  <si>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</si>
  <si>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</si>
  <si>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</si>
  <si>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</si>
  <si>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</si>
  <si>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</si>
  <si>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</si>
  <si>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</si>
  <si>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</si>
  <si>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</si>
  <si>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</si>
  <si>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</si>
  <si>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</si>
  <si>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</si>
  <si>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</si>
  <si>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</si>
  <si>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</si>
  <si>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</si>
  <si>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</si>
  <si>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</si>
  <si>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</si>
  <si>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</si>
  <si>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</si>
  <si>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</si>
  <si>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</si>
  <si>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</si>
  <si>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</si>
  <si>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</si>
  <si>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</si>
  <si>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</si>
  <si>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</si>
  <si>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</si>
  <si>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</si>
  <si>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</si>
  <si>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</si>
  <si>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</si>
  <si>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</si>
  <si>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</si>
  <si>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</si>
  <si>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</si>
  <si>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</si>
  <si>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</si>
  <si>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</si>
  <si>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</si>
  <si>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</si>
  <si>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</si>
  <si>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</si>
  <si>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</si>
  <si>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</si>
  <si>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</si>
  <si>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</si>
  <si>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</si>
  <si>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</si>
  <si>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</si>
  <si>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</si>
  <si>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</si>
  <si>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</si>
  <si>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</si>
  <si>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</si>
  <si>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</si>
  <si>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</si>
  <si>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</si>
  <si>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</si>
  <si>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</si>
  <si>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</si>
  <si>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</si>
  <si>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</si>
  <si>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</si>
  <si>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</si>
  <si>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</si>
  <si>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</si>
  <si>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</si>
  <si>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</si>
  <si>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</si>
  <si>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</si>
  <si>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</si>
  <si>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</si>
  <si>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</si>
  <si>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</si>
  <si>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</si>
  <si>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</si>
  <si>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</si>
  <si>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</si>
  <si>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</si>
  <si>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</si>
  <si>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</si>
  <si>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</si>
  <si>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</si>
  <si>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</si>
  <si>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</si>
  <si>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</si>
  <si>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</si>
  <si>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</si>
  <si>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</si>
  <si>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</si>
  <si>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</si>
  <si>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</si>
  <si>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</si>
  <si>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</si>
  <si>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</si>
  <si>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</si>
  <si>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</si>
  <si>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</si>
  <si>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</si>
  <si>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</si>
  <si>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</si>
  <si>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</si>
  <si>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</si>
  <si>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</si>
  <si>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</si>
  <si>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</si>
  <si>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</si>
  <si>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</si>
  <si>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</si>
  <si>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</si>
  <si>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</si>
  <si>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</si>
  <si>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</si>
  <si>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</si>
  <si>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</si>
  <si>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</si>
  <si>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</si>
  <si>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</si>
  <si>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</si>
  <si>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</si>
  <si>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</si>
  <si>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</si>
  <si>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</si>
  <si>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</si>
  <si>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</si>
  <si>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</si>
  <si>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</si>
  <si>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</si>
  <si>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</si>
  <si>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</si>
  <si>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</si>
  <si>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</si>
  <si>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</si>
  <si>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</si>
  <si>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</si>
  <si>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</si>
  <si>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</si>
  <si>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</si>
  <si>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</si>
  <si>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</si>
  <si>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</si>
  <si>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</si>
  <si>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</si>
  <si>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</si>
  <si>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</si>
  <si>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</si>
  <si>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</si>
  <si>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</si>
  <si>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</si>
  <si>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</si>
  <si>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</si>
  <si>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</si>
  <si>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</si>
  <si>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</si>
  <si>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</si>
  <si>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</si>
  <si>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</si>
  <si>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</si>
  <si>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</si>
  <si>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</si>
  <si>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</si>
  <si>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</si>
  <si>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</si>
  <si>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</si>
  <si>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</si>
  <si>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</si>
  <si>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</si>
  <si>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</si>
  <si>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</si>
  <si>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</si>
  <si>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</si>
  <si>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</si>
  <si>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</si>
  <si>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</si>
  <si>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</si>
  <si>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</si>
  <si>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</si>
  <si>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</si>
  <si>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</si>
  <si>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</si>
  <si>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</si>
  <si>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</si>
  <si>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</si>
  <si>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</si>
  <si>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</si>
  <si>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</si>
  <si>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</si>
  <si>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</si>
  <si>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</si>
  <si>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</si>
  <si>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</si>
  <si>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</si>
  <si>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</si>
  <si>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</si>
  <si>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</si>
  <si>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</si>
  <si>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</si>
  <si>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</si>
  <si>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</si>
  <si>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</si>
  <si>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</si>
  <si>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</si>
  <si>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</si>
  <si>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</si>
  <si>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</si>
  <si>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</si>
  <si>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</si>
  <si>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</si>
  <si>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</si>
  <si>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</si>
  <si>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</si>
  <si>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</si>
  <si>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</si>
  <si>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</si>
  <si>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</si>
  <si>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</si>
  <si>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</si>
  <si>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</si>
  <si>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</si>
  <si>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</si>
  <si>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</si>
  <si>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</si>
  <si>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</si>
  <si>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</si>
  <si>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</si>
  <si>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</si>
  <si>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</si>
  <si>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</si>
  <si>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</si>
  <si>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</si>
  <si>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</si>
  <si>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</si>
  <si>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</si>
  <si>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</si>
  <si>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</si>
  <si>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</si>
  <si>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</si>
  <si>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</si>
  <si>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</si>
  <si>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</si>
  <si>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</si>
  <si>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</si>
  <si>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</si>
  <si>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</si>
  <si>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</si>
  <si>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</si>
  <si>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</si>
  <si>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</si>
  <si>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</si>
  <si>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</si>
  <si>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</si>
  <si>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</si>
  <si>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</si>
  <si>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</si>
  <si>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</si>
  <si>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</si>
  <si>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</si>
  <si>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</si>
  <si>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</si>
  <si>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</si>
  <si>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</si>
  <si>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</si>
  <si>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</si>
  <si>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</si>
  <si>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</si>
  <si>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</si>
  <si>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</si>
  <si>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</si>
  <si>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</si>
  <si>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</si>
  <si>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</si>
  <si>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</si>
  <si>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</si>
  <si>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</si>
  <si>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</si>
  <si>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</si>
  <si>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</si>
  <si>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</si>
  <si>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</si>
  <si>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</si>
  <si>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</si>
  <si>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</si>
  <si>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</si>
  <si>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</si>
  <si>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</si>
  <si>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</si>
  <si>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</si>
  <si>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</si>
  <si>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</si>
  <si>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</si>
  <si>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</si>
  <si>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</si>
  <si>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</si>
  <si>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</si>
  <si>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</si>
  <si>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</si>
  <si>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</si>
  <si>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</si>
  <si>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</si>
  <si>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</si>
  <si>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</si>
  <si>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</si>
  <si>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</si>
  <si>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</si>
  <si>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</si>
  <si>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</si>
  <si>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</si>
  <si>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</si>
  <si>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</si>
  <si>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</si>
  <si>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</si>
  <si>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</si>
  <si>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</si>
  <si>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</si>
  <si>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</si>
  <si>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</si>
  <si>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</si>
  <si>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</si>
  <si>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</si>
  <si>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</si>
  <si>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</si>
  <si>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</si>
  <si>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</si>
  <si>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</si>
  <si>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</si>
  <si>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</si>
  <si>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</si>
  <si>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</si>
  <si>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</si>
  <si>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</si>
  <si>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</si>
  <si>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</si>
  <si>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</si>
  <si>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</si>
  <si>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</si>
  <si>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</si>
  <si>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</si>
  <si>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</si>
  <si>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</si>
  <si>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</si>
  <si>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</si>
  <si>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</si>
  <si>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</si>
  <si>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</si>
  <si>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</si>
  <si>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</si>
  <si>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</si>
  <si>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</si>
  <si>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</si>
  <si>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</si>
  <si>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</si>
  <si>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</si>
  <si>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</si>
  <si>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</si>
  <si>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</si>
  <si>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</si>
  <si>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</si>
  <si>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</si>
  <si>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</si>
  <si>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</si>
  <si>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</si>
  <si>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</si>
  <si>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</si>
  <si>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</si>
  <si>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</si>
  <si>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</si>
  <si>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</si>
  <si>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</si>
  <si>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</si>
  <si>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</si>
  <si>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</si>
  <si>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</si>
  <si>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</si>
  <si>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</si>
  <si>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</si>
  <si>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</si>
  <si>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</si>
  <si>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</si>
  <si>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</si>
  <si>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</si>
  <si>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</si>
  <si>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</si>
  <si>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</si>
  <si>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</si>
  <si>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</si>
  <si>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</si>
  <si>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</si>
  <si>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</si>
  <si>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</si>
  <si>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</si>
  <si>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</si>
  <si>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</si>
  <si>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</si>
  <si>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</si>
  <si>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</si>
  <si>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</si>
  <si>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</si>
  <si>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</si>
  <si>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</si>
  <si>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</si>
  <si>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</si>
  <si>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</si>
  <si>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</si>
  <si>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</si>
  <si>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</si>
  <si>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</si>
  <si>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</si>
  <si>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</si>
  <si>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</si>
  <si>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</si>
  <si>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</si>
  <si>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</si>
  <si>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</si>
  <si>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</si>
  <si>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</si>
  <si>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</si>
  <si>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</si>
  <si>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</si>
  <si>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</si>
  <si>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</si>
  <si>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</si>
  <si>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</si>
  <si>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</si>
  <si>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</si>
  <si>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</si>
  <si>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</si>
  <si>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</si>
  <si>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</si>
  <si>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</si>
  <si>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</si>
  <si>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</si>
  <si>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</si>
  <si>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</si>
  <si>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</si>
  <si>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</si>
  <si>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</si>
  <si>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</si>
  <si>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</si>
  <si>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</si>
  <si>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</si>
  <si>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</si>
  <si>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</si>
  <si>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</si>
  <si>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</si>
  <si>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</si>
  <si>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</si>
  <si>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</si>
  <si>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</si>
  <si>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</si>
  <si>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</si>
  <si>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</si>
  <si>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</si>
  <si>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</si>
  <si>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</si>
  <si>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</si>
  <si>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</si>
  <si>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</si>
  <si>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</si>
  <si>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</si>
  <si>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</si>
  <si>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</si>
  <si>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</si>
  <si>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</si>
  <si>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</si>
  <si>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</si>
  <si>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</si>
  <si>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</si>
  <si>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</si>
  <si>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</si>
  <si>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</si>
  <si>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</si>
  <si>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</si>
  <si>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</si>
  <si>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</si>
  <si>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</si>
  <si>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</si>
  <si>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</si>
  <si>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</si>
  <si>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</si>
  <si>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</si>
  <si>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</si>
  <si>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</si>
  <si>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</si>
  <si>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</si>
  <si>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</si>
  <si>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</si>
  <si>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</si>
  <si>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</si>
  <si>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</si>
  <si>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</si>
  <si>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</si>
  <si>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</si>
  <si>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</si>
  <si>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</si>
  <si>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</si>
  <si>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</si>
  <si>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</si>
  <si>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</si>
  <si>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</si>
  <si>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</si>
  <si>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</si>
  <si>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</si>
  <si>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</si>
  <si>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</si>
  <si>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</si>
  <si>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</si>
  <si>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</si>
  <si>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</si>
  <si>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</si>
  <si>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</si>
  <si>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</si>
  <si>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</si>
  <si>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</si>
  <si>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</si>
  <si>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</si>
  <si>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</si>
  <si>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</si>
  <si>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</si>
  <si>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</si>
  <si>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</si>
  <si>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</si>
  <si>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</si>
  <si>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</si>
  <si>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</si>
  <si>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</si>
  <si>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</si>
  <si>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</si>
  <si>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</si>
  <si>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</si>
  <si>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</si>
  <si>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</si>
  <si>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</si>
  <si>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</si>
  <si>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</si>
  <si>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</si>
  <si>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</si>
  <si>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</si>
  <si>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</si>
  <si>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</si>
  <si>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</si>
  <si>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</si>
  <si>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</si>
  <si>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</si>
  <si>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</si>
  <si>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</si>
  <si>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</si>
  <si>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</si>
  <si>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</si>
  <si>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</si>
  <si>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</si>
  <si>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</si>
  <si>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</si>
  <si>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</si>
  <si>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</si>
  <si>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</si>
  <si>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</si>
  <si>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</si>
  <si>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</si>
  <si>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</si>
  <si>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</si>
  <si>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</si>
  <si>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</si>
  <si>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</si>
  <si>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</si>
  <si>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</si>
  <si>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</si>
  <si>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</si>
  <si>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</si>
  <si>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</si>
  <si>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</si>
  <si>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</si>
  <si>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</si>
  <si>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</si>
  <si>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</si>
  <si>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</si>
  <si>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</si>
  <si>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</si>
  <si>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</si>
  <si>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</si>
  <si>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</si>
  <si>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</si>
  <si>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</si>
  <si>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</si>
  <si>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</si>
  <si>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</si>
  <si>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</si>
  <si>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</si>
  <si>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</si>
  <si>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</si>
  <si>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</si>
  <si>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</si>
  <si>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</si>
  <si>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</si>
  <si>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</si>
  <si>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</si>
  <si>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</si>
  <si>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</si>
  <si>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</si>
  <si>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</si>
  <si>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</si>
  <si>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</si>
  <si>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</si>
  <si>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</si>
  <si>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</si>
  <si>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</si>
  <si>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</si>
  <si>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</si>
  <si>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</si>
  <si>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</si>
  <si>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</si>
  <si>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</si>
  <si>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</si>
  <si>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</si>
  <si>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</si>
  <si>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</si>
  <si>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</si>
  <si>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</si>
  <si>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</si>
  <si>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</si>
  <si>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</si>
  <si>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</si>
  <si>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</si>
  <si>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</si>
  <si>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</si>
  <si>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</si>
  <si>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</si>
  <si>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</si>
  <si>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</si>
  <si>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</si>
  <si>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</si>
  <si>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</si>
  <si>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</si>
  <si>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</si>
  <si>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</si>
  <si>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</si>
  <si>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</si>
  <si>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</si>
  <si>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</si>
  <si>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</si>
  <si>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</si>
  <si>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</si>
  <si>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</si>
  <si>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</si>
  <si>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</si>
  <si>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</si>
  <si>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</si>
  <si>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</si>
  <si>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</si>
  <si>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</si>
  <si>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</si>
  <si>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</si>
  <si>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</si>
  <si>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</si>
  <si>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</si>
  <si>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</si>
  <si>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</si>
  <si>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</si>
  <si>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</si>
  <si>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</si>
  <si>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</si>
  <si>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</si>
  <si>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</si>
  <si>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</si>
  <si>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</si>
  <si>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</si>
  <si>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</si>
  <si>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</si>
  <si>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</si>
  <si>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</si>
  <si>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</si>
  <si>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</si>
  <si>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</si>
  <si>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</si>
  <si>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</si>
  <si>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</si>
  <si>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</si>
  <si>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</si>
  <si>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</si>
  <si>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</si>
  <si>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</si>
  <si>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</si>
  <si>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</si>
  <si>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</si>
  <si>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</si>
  <si>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</si>
  <si>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</si>
  <si>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</si>
  <si>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</si>
  <si>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</si>
  <si>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</si>
  <si>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</si>
  <si>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</si>
  <si>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</si>
  <si>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</si>
  <si>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</si>
  <si>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</si>
  <si>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</si>
  <si>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</si>
  <si>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</si>
  <si>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</si>
  <si>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</si>
  <si>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</si>
  <si>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</si>
  <si>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</si>
  <si>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</si>
  <si>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</si>
  <si>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</si>
  <si>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</si>
  <si>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</si>
  <si>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</si>
  <si>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</si>
  <si>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</si>
  <si>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</si>
  <si>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</si>
  <si>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</si>
  <si>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</si>
  <si>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</si>
  <si>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</si>
  <si>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</si>
  <si>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</si>
  <si>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</si>
  <si>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</si>
  <si>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</si>
  <si>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</si>
  <si>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</si>
  <si>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</si>
  <si>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</si>
  <si>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</si>
  <si>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</si>
  <si>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</si>
  <si>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</si>
  <si>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</si>
  <si>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</si>
  <si>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</si>
  <si>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</si>
  <si>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</si>
  <si>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</si>
  <si>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</si>
  <si>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</si>
  <si>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</si>
  <si>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</si>
  <si>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</si>
  <si>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</si>
  <si>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</si>
  <si>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</si>
  <si>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</si>
  <si>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</si>
  <si>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</si>
  <si>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</si>
  <si>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</si>
  <si>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</si>
  <si>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</si>
  <si>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</si>
  <si>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</si>
  <si>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</si>
  <si>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</si>
  <si>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</si>
  <si>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</si>
  <si>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</si>
  <si>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</si>
  <si>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</si>
  <si>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</si>
  <si>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</si>
  <si>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</si>
  <si>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</si>
  <si>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</si>
  <si>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</si>
  <si>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</si>
  <si>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</si>
  <si>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</si>
  <si>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</si>
  <si>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</si>
  <si>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</si>
  <si>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</si>
  <si>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</si>
  <si>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</si>
  <si>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</si>
  <si>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</si>
  <si>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</si>
  <si>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</si>
  <si>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</si>
  <si>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</si>
  <si>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</si>
  <si>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</si>
  <si>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</si>
  <si>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</si>
  <si>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</si>
  <si>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</si>
  <si>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</si>
  <si>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</si>
  <si>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</si>
  <si>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</si>
  <si>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</si>
  <si>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</si>
  <si>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</si>
  <si>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</si>
  <si>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</si>
  <si>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</si>
  <si>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</si>
  <si>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</si>
  <si>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</si>
  <si>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</si>
  <si>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</si>
  <si>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</si>
  <si>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</si>
  <si>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</si>
  <si>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</si>
  <si>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</si>
  <si>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</si>
  <si>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</si>
  <si>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</si>
  <si>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</si>
  <si>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</si>
  <si>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</si>
  <si>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</si>
  <si>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</si>
  <si>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</si>
  <si>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</si>
  <si>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</si>
  <si>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</si>
  <si>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</si>
  <si>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</si>
  <si>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</si>
  <si>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</si>
  <si>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</si>
  <si>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</si>
  <si>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</si>
  <si>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</si>
  <si>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</si>
  <si>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</si>
  <si>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</si>
  <si>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</si>
  <si>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</si>
  <si>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</si>
  <si>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</si>
  <si>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</si>
  <si>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</si>
  <si>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</si>
  <si>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</si>
  <si>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</si>
  <si>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</si>
  <si>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</si>
  <si>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</si>
  <si>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</si>
  <si>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</si>
  <si>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</si>
  <si>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</si>
  <si>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</si>
  <si>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</si>
  <si>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</si>
  <si>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</si>
  <si>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</si>
  <si>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</si>
  <si>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</si>
  <si>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</si>
  <si>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</si>
  <si>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</si>
  <si>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</si>
  <si>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</si>
  <si>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</si>
  <si>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</si>
  <si>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</si>
  <si>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</si>
  <si>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</si>
  <si>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</si>
  <si>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</si>
  <si>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</si>
  <si>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</si>
  <si>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</si>
  <si>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</si>
  <si>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</si>
  <si>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</si>
  <si>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</si>
  <si>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</si>
  <si>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</si>
  <si>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</si>
  <si>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</si>
  <si>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</si>
  <si>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</si>
  <si>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</si>
  <si>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</si>
  <si>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</si>
  <si>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</si>
  <si>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</si>
  <si>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</si>
  <si>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</si>
  <si>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</si>
  <si>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</si>
  <si>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</si>
  <si>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</si>
  <si>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</si>
  <si>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</si>
  <si>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</si>
  <si>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</si>
  <si>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</si>
  <si>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</si>
  <si>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</si>
  <si>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</si>
  <si>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</si>
  <si>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</si>
  <si>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</si>
  <si>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</si>
  <si>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</si>
  <si>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</si>
  <si>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</si>
  <si>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</si>
  <si>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</si>
  <si>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</si>
  <si>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</si>
  <si>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</si>
  <si>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</si>
  <si>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</si>
  <si>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</si>
  <si>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</si>
  <si>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</si>
  <si>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</si>
  <si>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</si>
  <si>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</si>
  <si>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</si>
  <si>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</si>
  <si>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</si>
  <si>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</si>
  <si>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</si>
  <si>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</si>
  <si>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</si>
  <si>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</si>
  <si>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</si>
  <si>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</si>
  <si>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</si>
  <si>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</si>
  <si>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</si>
  <si>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</si>
  <si>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</si>
  <si>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</si>
  <si>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</si>
  <si>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</si>
  <si>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</si>
  <si>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</si>
  <si>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</si>
  <si>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</si>
  <si>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</si>
  <si>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</si>
  <si>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</si>
  <si>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</si>
  <si>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</si>
  <si>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</si>
  <si>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</si>
  <si>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</si>
  <si>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</si>
  <si>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</si>
  <si>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</si>
  <si>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</si>
  <si>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</si>
  <si>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</si>
  <si>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</si>
  <si>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</si>
  <si>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</si>
  <si>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</si>
  <si>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</si>
  <si>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</si>
  <si>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</si>
  <si>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</si>
  <si>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</si>
  <si>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</si>
  <si>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</si>
  <si>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</si>
  <si>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</si>
  <si>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</si>
  <si>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</si>
  <si>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</si>
  <si>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</si>
  <si>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</si>
  <si>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</si>
  <si>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</si>
  <si>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</si>
  <si>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</si>
  <si>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</si>
  <si>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</si>
  <si>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</si>
  <si>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</si>
  <si>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</si>
  <si>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</si>
  <si>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</si>
  <si>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</si>
  <si>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</si>
  <si>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</si>
  <si>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</si>
  <si>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</si>
  <si>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</si>
  <si>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</si>
  <si>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</si>
  <si>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</si>
  <si>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</si>
  <si>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</si>
  <si>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</si>
  <si>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</si>
  <si>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</si>
  <si>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</si>
  <si>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</si>
  <si>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</si>
  <si>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</si>
  <si>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</si>
  <si>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</si>
  <si>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</si>
  <si>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</si>
  <si>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</si>
  <si>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</si>
  <si>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</si>
  <si>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</si>
  <si>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</si>
  <si>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</si>
  <si>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</si>
  <si>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</si>
  <si>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</si>
  <si>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</si>
  <si>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</si>
  <si>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</si>
  <si>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</si>
  <si>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</si>
  <si>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</si>
  <si>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</si>
  <si>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</si>
  <si>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</si>
  <si>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</si>
  <si>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</si>
  <si>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</si>
  <si>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</si>
  <si>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</si>
  <si>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</si>
  <si>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</si>
  <si>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</si>
  <si>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</si>
  <si>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</si>
  <si>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</si>
  <si>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</si>
  <si>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</si>
  <si>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</si>
  <si>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</si>
  <si>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</si>
  <si>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</si>
  <si>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</si>
  <si>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</si>
  <si>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</si>
  <si>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</si>
  <si>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</si>
  <si>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</si>
  <si>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</si>
  <si>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</si>
  <si>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</si>
  <si>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</si>
  <si>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</si>
  <si>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</si>
  <si>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</si>
  <si>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</si>
  <si>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</si>
  <si>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</si>
  <si>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</si>
  <si>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</si>
  <si>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</si>
  <si>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</si>
  <si>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</si>
  <si>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</si>
  <si>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</si>
  <si>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</si>
  <si>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</si>
  <si>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</si>
  <si>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</si>
  <si>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</si>
  <si>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</si>
  <si>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</si>
  <si>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</si>
  <si>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</si>
  <si>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</si>
  <si>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</si>
  <si>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</si>
  <si>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</si>
  <si>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</si>
  <si>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</si>
  <si>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</si>
  <si>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</si>
  <si>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</si>
  <si>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</si>
  <si>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</si>
  <si>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</si>
  <si>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</si>
  <si>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</si>
  <si>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</si>
  <si>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</si>
  <si>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</si>
  <si>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</si>
  <si>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</si>
  <si>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</si>
  <si>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</si>
  <si>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</si>
  <si>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</si>
  <si>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</si>
  <si>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</si>
  <si>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</si>
  <si>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</si>
  <si>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</si>
  <si>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</si>
  <si>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</si>
  <si>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</si>
  <si>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</si>
  <si>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</si>
  <si>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</si>
  <si>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</si>
  <si>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</si>
  <si>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</si>
  <si>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</si>
  <si>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</si>
  <si>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</si>
  <si>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</si>
  <si>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</si>
  <si>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</si>
  <si>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</si>
  <si>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</si>
  <si>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</si>
  <si>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</si>
  <si>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</si>
  <si>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</si>
  <si>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</si>
  <si>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</si>
  <si>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</si>
  <si>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</si>
  <si>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</si>
  <si>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</si>
  <si>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</si>
  <si>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</si>
  <si>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</si>
  <si>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</si>
  <si>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</si>
  <si>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</si>
  <si>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</si>
  <si>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</si>
  <si>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</si>
  <si>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</si>
  <si>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</si>
  <si>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</si>
  <si>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</si>
  <si>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</si>
  <si>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</si>
  <si>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</si>
  <si>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</si>
  <si>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</si>
  <si>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</si>
  <si>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</si>
  <si>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</si>
  <si>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</si>
  <si>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</si>
  <si>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</si>
  <si>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</si>
  <si>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</si>
  <si>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</si>
  <si>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</si>
  <si>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</si>
  <si>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</si>
  <si>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</si>
  <si>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</si>
  <si>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</si>
  <si>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</si>
  <si>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</si>
  <si>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</si>
  <si>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</si>
  <si>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</si>
  <si>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</si>
  <si>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</si>
  <si>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</si>
  <si>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</si>
  <si>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</si>
  <si>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</si>
  <si>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</si>
  <si>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</si>
  <si>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</si>
  <si>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</si>
  <si>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</si>
  <si>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</si>
  <si>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</si>
  <si>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</si>
  <si>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</si>
  <si>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</si>
  <si>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</si>
  <si>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</si>
  <si>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</si>
  <si>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</si>
  <si>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</si>
  <si>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</si>
  <si>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</si>
  <si>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</si>
  <si>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</si>
  <si>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</si>
  <si>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</si>
  <si>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</si>
  <si>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</si>
  <si>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</si>
  <si>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</si>
  <si>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</si>
  <si>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</si>
  <si>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</si>
  <si>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</si>
  <si>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</si>
  <si>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</si>
  <si>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</si>
  <si>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</si>
  <si>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</si>
  <si>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</si>
  <si>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</si>
  <si>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</si>
  <si>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</si>
  <si>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</si>
  <si>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</si>
  <si>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</si>
  <si>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</si>
  <si>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</si>
  <si>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</si>
  <si>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</si>
  <si>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</si>
  <si>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</si>
  <si>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</si>
  <si>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</si>
  <si>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</si>
  <si>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</si>
  <si>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</si>
  <si>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</si>
  <si>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</si>
  <si>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</si>
  <si>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</si>
  <si>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</si>
  <si>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</si>
  <si>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</si>
  <si>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</si>
  <si>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</si>
  <si>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</si>
  <si>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</si>
  <si>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</si>
  <si>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</si>
  <si>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</si>
  <si>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</si>
  <si>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</si>
  <si>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</si>
  <si>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</si>
  <si>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</si>
  <si>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</si>
  <si>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</si>
  <si>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</si>
  <si>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</si>
  <si>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</si>
  <si>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</si>
  <si>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</si>
  <si>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</si>
  <si>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</si>
  <si>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</si>
  <si>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</si>
  <si>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</si>
  <si>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</si>
  <si>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</si>
  <si>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</si>
  <si>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</si>
  <si>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</si>
  <si>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</si>
  <si>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</si>
  <si>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</si>
  <si>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</si>
  <si>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</si>
  <si>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</si>
  <si>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</si>
  <si>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</si>
  <si>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</si>
  <si>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</si>
  <si>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</si>
  <si>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</si>
  <si>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</si>
  <si>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</si>
  <si>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</si>
  <si>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</si>
  <si>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</si>
  <si>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</si>
  <si>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</si>
  <si>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</si>
  <si>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</si>
  <si>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</si>
  <si>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</si>
  <si>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</si>
  <si>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</si>
  <si>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</si>
  <si>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</si>
  <si>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</si>
  <si>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</si>
  <si>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</si>
  <si>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</si>
  <si>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</si>
  <si>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</si>
  <si>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</si>
  <si>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</si>
  <si>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</si>
  <si>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</si>
  <si>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</si>
  <si>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</si>
  <si>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</si>
  <si>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</si>
  <si>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</si>
  <si>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</si>
  <si>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</si>
  <si>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</si>
  <si>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</si>
  <si>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</si>
  <si>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</si>
  <si>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</si>
  <si>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</si>
  <si>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</si>
  <si>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</si>
  <si>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</si>
  <si>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</si>
  <si>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</si>
  <si>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</si>
  <si>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</si>
  <si>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</si>
  <si>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</si>
  <si>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</si>
  <si>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</si>
  <si>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</si>
  <si>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</si>
  <si>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</si>
  <si>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</si>
  <si>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</si>
  <si>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</si>
  <si>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</si>
  <si>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</si>
  <si>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</si>
  <si>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</si>
  <si>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</si>
  <si>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</si>
  <si>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</si>
  <si>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</si>
  <si>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</si>
  <si>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</si>
  <si>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</si>
  <si>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</si>
  <si>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</si>
  <si>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</si>
  <si>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</si>
  <si>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</si>
  <si>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</si>
  <si>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</si>
  <si>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</si>
  <si>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</si>
  <si>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</si>
  <si>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</si>
  <si>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</si>
  <si>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</si>
  <si>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</si>
  <si>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</si>
  <si>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</si>
  <si>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</si>
  <si>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</si>
  <si>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</si>
  <si>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</si>
  <si>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</si>
  <si>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</si>
  <si>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</si>
  <si>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</si>
  <si>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</si>
  <si>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</si>
  <si>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</si>
  <si>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</si>
  <si>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</si>
  <si>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</si>
  <si>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</si>
  <si>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</si>
  <si>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</si>
  <si>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</si>
  <si>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</si>
  <si>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</si>
  <si>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</si>
  <si>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</si>
  <si>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</si>
  <si>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</si>
  <si>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</si>
  <si>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</si>
  <si>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</si>
  <si>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</si>
  <si>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</si>
  <si>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</si>
  <si>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</si>
  <si>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</si>
  <si>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</si>
  <si>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</si>
  <si>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</si>
  <si>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</si>
  <si>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</si>
  <si>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</si>
  <si>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</si>
  <si>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</si>
  <si>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</si>
  <si>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</si>
  <si>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</si>
  <si>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</si>
  <si>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</si>
  <si>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</si>
  <si>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</si>
  <si>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</si>
  <si>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</si>
  <si>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</si>
  <si>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</si>
  <si>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</si>
  <si>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</si>
  <si>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</si>
  <si>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</si>
  <si>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</si>
  <si>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</si>
  <si>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</si>
  <si>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</si>
  <si>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</si>
  <si>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</si>
  <si>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</si>
  <si>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</si>
  <si>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</si>
  <si>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</si>
  <si>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</si>
  <si>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</si>
  <si>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</si>
  <si>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</si>
  <si>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</si>
  <si>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</si>
  <si>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</si>
  <si>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</si>
  <si>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</si>
  <si>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</si>
  <si>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</si>
  <si>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</si>
  <si>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</si>
  <si>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</si>
  <si>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</si>
  <si>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</si>
  <si>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</si>
  <si>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</si>
  <si>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</si>
  <si>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</si>
  <si>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</si>
  <si>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</si>
  <si>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</si>
  <si>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</si>
  <si>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</si>
  <si>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</si>
  <si>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</si>
  <si>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</si>
  <si>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</si>
  <si>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</si>
  <si>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</si>
  <si>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</si>
  <si>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</si>
  <si>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</si>
  <si>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</si>
  <si>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</si>
  <si>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</si>
  <si>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</si>
  <si>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</si>
  <si>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</si>
  <si>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</si>
  <si>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</si>
  <si>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</si>
  <si>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</si>
  <si>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</si>
  <si>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</si>
  <si>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</si>
  <si>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</si>
  <si>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</si>
  <si>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</si>
  <si>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</si>
  <si>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</si>
  <si>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</si>
  <si>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</si>
  <si>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</si>
  <si>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</si>
  <si>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</si>
  <si>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</si>
  <si>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</si>
  <si>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</si>
  <si>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</si>
  <si>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</si>
  <si>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</si>
  <si>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</si>
  <si>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</si>
  <si>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</si>
  <si>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</si>
  <si>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</si>
  <si>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</si>
  <si>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</si>
  <si>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</si>
  <si>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</si>
  <si>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</si>
  <si>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</si>
  <si>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</si>
  <si>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</si>
  <si>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</si>
  <si>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</si>
  <si>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</si>
  <si>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</si>
  <si>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</si>
  <si>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</si>
  <si>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</si>
  <si>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</si>
  <si>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</si>
  <si>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</si>
  <si>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</si>
  <si>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</si>
  <si>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</si>
  <si>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</si>
  <si>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</si>
  <si>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</si>
  <si>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</si>
  <si>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</si>
  <si>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</si>
  <si>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</si>
  <si>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</si>
  <si>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</si>
  <si>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</si>
  <si>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</si>
  <si>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</si>
  <si>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</si>
  <si>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</si>
  <si>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</si>
  <si>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</si>
  <si>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</si>
  <si>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</si>
  <si>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</si>
  <si>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</si>
  <si>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</si>
  <si>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</si>
  <si>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</si>
  <si>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</si>
  <si>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</si>
  <si>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</si>
  <si>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</si>
  <si>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</si>
  <si>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</si>
  <si>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</si>
  <si>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</si>
  <si>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</si>
  <si>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</si>
  <si>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</si>
  <si>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</si>
  <si>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</si>
  <si>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</si>
  <si>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</si>
  <si>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</si>
  <si>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</si>
  <si>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</si>
  <si>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</si>
  <si>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</si>
  <si>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</si>
  <si>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</si>
  <si>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</si>
  <si>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</si>
  <si>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</si>
  <si>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</si>
  <si>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</si>
  <si>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</si>
  <si>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</si>
  <si>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</si>
  <si>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</si>
  <si>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</si>
  <si>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</si>
  <si>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</si>
  <si>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</si>
  <si>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</si>
  <si>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</si>
  <si>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</si>
  <si>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</si>
  <si>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</si>
  <si>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</si>
  <si>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</si>
  <si>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</si>
  <si>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</si>
  <si>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</si>
  <si>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</si>
  <si>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</si>
  <si>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</si>
  <si>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</si>
  <si>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</si>
  <si>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</si>
  <si>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</si>
  <si>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</si>
  <si>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</si>
  <si>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</si>
  <si>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</si>
  <si>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</si>
  <si>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</si>
  <si>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</si>
  <si>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</si>
  <si>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</si>
  <si>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</si>
  <si>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</si>
  <si>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</si>
  <si>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</si>
  <si>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</si>
  <si>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</si>
  <si>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</si>
  <si>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</si>
  <si>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</si>
  <si>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</si>
  <si>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</si>
  <si>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</si>
  <si>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</si>
  <si>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</si>
  <si>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</si>
  <si>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</si>
  <si>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</si>
  <si>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</si>
  <si>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</si>
  <si>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</si>
  <si>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</si>
  <si>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</si>
  <si>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</si>
  <si>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</si>
  <si>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</si>
  <si>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</si>
  <si>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</si>
  <si>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</si>
  <si>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</si>
  <si>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</si>
  <si>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</si>
  <si>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</si>
  <si>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</si>
  <si>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</si>
  <si>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</si>
  <si>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</si>
  <si>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</si>
  <si>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</si>
  <si>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</si>
  <si>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</si>
  <si>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</si>
  <si>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</si>
  <si>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</si>
  <si>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</si>
  <si>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</si>
  <si>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</si>
  <si>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</si>
  <si>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</si>
  <si>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</si>
  <si>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</si>
  <si>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</si>
  <si>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</si>
  <si>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</si>
  <si>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</si>
  <si>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</si>
  <si>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</si>
  <si>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</si>
  <si>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</si>
  <si>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</si>
  <si>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</si>
  <si>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</si>
  <si>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</si>
  <si>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</si>
  <si>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</si>
  <si>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</si>
  <si>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</si>
  <si>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</si>
  <si>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</si>
  <si>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</si>
  <si>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</si>
  <si>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</si>
  <si>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</si>
  <si>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</si>
  <si>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</si>
  <si>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</si>
  <si>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</si>
  <si>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</si>
  <si>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</si>
  <si>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</si>
  <si>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</si>
  <si>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</si>
  <si>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</si>
  <si>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</si>
  <si>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</si>
  <si>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</si>
  <si>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</si>
  <si>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</si>
  <si>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</si>
  <si>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</si>
  <si>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</si>
  <si>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</si>
  <si>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</si>
  <si>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</si>
  <si>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</si>
  <si>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</si>
  <si>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</si>
  <si>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</si>
  <si>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</si>
  <si>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</si>
  <si>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</si>
  <si>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</si>
  <si>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</si>
  <si>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</si>
  <si>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</si>
  <si>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</si>
  <si>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</si>
  <si>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</si>
  <si>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</si>
  <si>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</si>
  <si>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</si>
  <si>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</si>
  <si>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</si>
  <si>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</si>
  <si>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</si>
  <si>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</si>
  <si>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</si>
  <si>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</si>
  <si>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</si>
  <si>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</si>
  <si>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</si>
  <si>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</si>
  <si>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</si>
  <si>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</si>
  <si>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</si>
  <si>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</si>
  <si>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</si>
  <si>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</si>
  <si>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</si>
  <si>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</si>
  <si>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</si>
  <si>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</si>
  <si>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</si>
  <si>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</si>
  <si>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</si>
  <si>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</si>
  <si>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</si>
  <si>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</si>
  <si>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</si>
  <si>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</si>
  <si>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</si>
  <si>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</si>
  <si>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</si>
  <si>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</si>
  <si>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</si>
  <si>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</si>
  <si>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</si>
  <si>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</si>
  <si>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</si>
  <si>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</si>
  <si>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</si>
  <si>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</si>
  <si>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</si>
  <si>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</si>
  <si>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</si>
  <si>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</si>
  <si>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</si>
  <si>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</si>
  <si>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</si>
  <si>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</si>
  <si>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</si>
  <si>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</si>
  <si>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</si>
  <si>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</si>
  <si>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</si>
  <si>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</si>
  <si>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</si>
  <si>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</si>
  <si>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</si>
  <si>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</si>
  <si>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</si>
  <si>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</si>
  <si>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</si>
  <si>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</si>
  <si>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</si>
  <si>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</si>
  <si>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</si>
  <si>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</si>
  <si>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</si>
  <si>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</si>
  <si>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</si>
  <si>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</si>
  <si>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</si>
  <si>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</si>
  <si>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</si>
  <si>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</si>
  <si>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</si>
  <si>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</si>
  <si>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</si>
  <si>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</si>
  <si>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</si>
  <si>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</si>
  <si>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</si>
  <si>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</si>
  <si>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</si>
  <si>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</si>
  <si>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</si>
  <si>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</si>
  <si>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</si>
  <si>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</si>
  <si>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</si>
  <si>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</si>
  <si>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</si>
  <si>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</si>
  <si>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</si>
  <si>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</si>
  <si>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</si>
  <si>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</si>
  <si>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</si>
  <si>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</si>
  <si>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</si>
  <si>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</si>
  <si>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</si>
  <si>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</si>
  <si>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</si>
  <si>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</si>
  <si>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</si>
  <si>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</si>
  <si>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</si>
  <si>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</si>
  <si>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</si>
  <si>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</si>
  <si>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</si>
  <si>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</si>
  <si>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</si>
  <si>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</si>
  <si>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</si>
  <si>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</si>
  <si>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</si>
  <si>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</si>
  <si>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</si>
  <si>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</si>
  <si>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</si>
  <si>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</si>
  <si>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</si>
  <si>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</si>
  <si>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</si>
  <si>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</si>
  <si>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</si>
  <si>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</si>
  <si>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</si>
  <si>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</si>
  <si>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</si>
  <si>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</si>
  <si>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</si>
  <si>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</si>
  <si>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</si>
  <si>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</si>
  <si>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</si>
  <si>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</si>
  <si>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</si>
  <si>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</si>
  <si>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</si>
  <si>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</si>
  <si>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</si>
  <si>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</si>
  <si>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</si>
  <si>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</si>
  <si>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</si>
  <si>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</si>
  <si>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</si>
  <si>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</si>
  <si>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</si>
  <si>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</si>
  <si>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</si>
  <si>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</si>
  <si>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</si>
  <si>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</si>
  <si>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</si>
  <si>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</si>
  <si>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</si>
  <si>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</si>
  <si>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</si>
  <si>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</si>
  <si>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</si>
  <si>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</si>
  <si>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</si>
  <si>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</si>
  <si>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</si>
  <si>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</si>
  <si>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</si>
  <si>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</si>
  <si>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</si>
  <si>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</si>
  <si>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</si>
  <si>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</si>
  <si>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</si>
  <si>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</si>
  <si>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</si>
  <si>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</si>
  <si>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</si>
  <si>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</si>
  <si>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</si>
  <si>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</si>
  <si>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</si>
  <si>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</si>
  <si>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</si>
  <si>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</si>
  <si>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</si>
  <si>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</si>
  <si>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</si>
  <si>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</si>
  <si>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</si>
  <si>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</si>
  <si>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</si>
  <si>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</si>
  <si>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</si>
  <si>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</si>
  <si>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</si>
  <si>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</si>
  <si>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</si>
  <si>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</si>
  <si>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</si>
  <si>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</si>
  <si>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</si>
  <si>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</si>
  <si>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</si>
  <si>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</si>
  <si>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</si>
  <si>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</si>
  <si>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</si>
  <si>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</si>
  <si>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</si>
  <si>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</si>
  <si>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</si>
  <si>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</si>
  <si>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</si>
  <si>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</si>
  <si>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</si>
  <si>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</si>
  <si>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</si>
  <si>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</si>
  <si>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</si>
  <si>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</si>
  <si>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</si>
  <si>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</si>
  <si>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</si>
  <si>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</si>
  <si>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</si>
  <si>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</si>
  <si>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</si>
  <si>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</si>
  <si>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</si>
  <si>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</si>
  <si>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</si>
  <si>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</si>
  <si>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</si>
  <si>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</si>
  <si>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</si>
  <si>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</si>
  <si>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</si>
  <si>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</si>
  <si>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</si>
  <si>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</si>
  <si>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</si>
  <si>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</si>
  <si>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</si>
  <si>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</si>
  <si>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</si>
  <si>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</si>
  <si>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</si>
  <si>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</si>
  <si>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</si>
  <si>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</si>
  <si>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</si>
  <si>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</si>
  <si>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</si>
  <si>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</si>
  <si>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</si>
  <si>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</si>
  <si>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</si>
  <si>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</si>
  <si>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</si>
  <si>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</si>
  <si>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</si>
  <si>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</si>
  <si>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</si>
  <si>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</si>
  <si>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</si>
  <si>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</si>
  <si>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</si>
  <si>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</si>
  <si>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</si>
  <si>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</si>
  <si>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</si>
  <si>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</si>
  <si>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</si>
  <si>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</si>
  <si>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</si>
  <si>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</si>
  <si>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</si>
  <si>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</si>
  <si>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</si>
  <si>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</si>
  <si>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</si>
  <si>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</si>
  <si>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</si>
  <si>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</si>
  <si>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</si>
  <si>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</si>
  <si>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</si>
  <si>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</si>
  <si>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</si>
  <si>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</si>
  <si>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</si>
  <si>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</si>
  <si>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</si>
  <si>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</si>
  <si>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</si>
  <si>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</si>
  <si>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</si>
  <si>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</si>
  <si>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</si>
  <si>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</si>
  <si>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</si>
  <si>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</si>
  <si>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</si>
  <si>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</si>
  <si>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</si>
  <si>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</si>
  <si>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</si>
  <si>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</si>
  <si>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</si>
  <si>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</si>
  <si>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</si>
  <si>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</si>
  <si>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</si>
  <si>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</si>
  <si>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</si>
  <si>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</si>
  <si>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</si>
  <si>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</si>
  <si>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</si>
  <si>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</si>
  <si>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</si>
  <si>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</si>
  <si>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</si>
  <si>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</si>
  <si>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</si>
  <si>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</si>
  <si>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</si>
  <si>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</si>
  <si>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</si>
  <si>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</si>
  <si>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</si>
  <si>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</si>
  <si>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</si>
  <si>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</si>
  <si>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</si>
  <si>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</si>
  <si>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</si>
  <si>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</si>
  <si>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</si>
  <si>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</si>
  <si>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</si>
  <si>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</si>
  <si>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</si>
  <si>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</si>
  <si>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</si>
  <si>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</si>
  <si>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</si>
  <si>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</si>
  <si>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</si>
  <si>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</si>
  <si>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</si>
  <si>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</si>
  <si>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</si>
  <si>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</si>
  <si>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</si>
  <si>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</si>
  <si>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</si>
  <si>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</si>
  <si>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</si>
  <si>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</si>
  <si>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</si>
  <si>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</si>
  <si>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</si>
  <si>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</si>
  <si>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</si>
  <si>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</si>
  <si>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</si>
  <si>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</si>
  <si>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</si>
  <si>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</si>
  <si>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</si>
  <si>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</si>
  <si>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</si>
  <si>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</si>
  <si>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</si>
  <si>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</si>
  <si>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</si>
  <si>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</si>
  <si>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</si>
  <si>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</si>
  <si>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</si>
  <si>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</si>
  <si>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</si>
  <si>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</si>
  <si>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</si>
  <si>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</si>
  <si>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</si>
  <si>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</si>
  <si>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</si>
  <si>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</si>
  <si>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</si>
  <si>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</si>
  <si>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</si>
  <si>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</si>
  <si>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</si>
  <si>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</si>
  <si>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</si>
  <si>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</si>
  <si>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</si>
  <si>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</si>
  <si>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</si>
  <si>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</si>
  <si>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</si>
  <si>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</si>
  <si>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</si>
  <si>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</si>
  <si>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</si>
  <si>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</si>
  <si>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</si>
  <si>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</si>
  <si>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</si>
  <si>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</si>
  <si>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</si>
  <si>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</si>
  <si>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</si>
  <si>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</si>
  <si>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</si>
  <si>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</si>
  <si>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</si>
  <si>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</si>
  <si>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</si>
  <si>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</si>
  <si>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</si>
  <si>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</si>
  <si>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</si>
  <si>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</si>
  <si>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</si>
  <si>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</si>
  <si>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</si>
  <si>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</si>
  <si>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</si>
  <si>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</si>
  <si>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</si>
  <si>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</si>
  <si>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</si>
  <si>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</si>
  <si>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</si>
  <si>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</si>
  <si>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</si>
  <si>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</si>
  <si>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</si>
  <si>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</si>
  <si>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</si>
  <si>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</si>
  <si>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</si>
  <si>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</si>
  <si>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</si>
  <si>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</si>
  <si>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</si>
  <si>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</si>
  <si>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</si>
  <si>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</si>
  <si>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</si>
  <si>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</si>
  <si>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</si>
  <si>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</si>
  <si>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</si>
  <si>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</si>
  <si>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</si>
  <si>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</si>
  <si>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</si>
  <si>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</si>
  <si>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</si>
  <si>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</si>
  <si>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</si>
  <si>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</si>
  <si>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</si>
  <si>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</si>
  <si>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</si>
  <si>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</si>
  <si>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</si>
  <si>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</si>
  <si>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</si>
  <si>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</si>
  <si>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</si>
  <si>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</si>
  <si>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</si>
  <si>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</si>
  <si>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</si>
  <si>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</si>
  <si>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</si>
  <si>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</si>
  <si>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</si>
  <si>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</si>
  <si>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</si>
  <si>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</si>
  <si>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</si>
  <si>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</si>
  <si>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</si>
  <si>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</si>
  <si>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</si>
  <si>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</si>
  <si>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</si>
  <si>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</si>
  <si>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</si>
  <si>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</si>
  <si>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</si>
  <si>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</si>
  <si>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</si>
  <si>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</si>
  <si>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</si>
  <si>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</si>
  <si>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</si>
  <si>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</si>
  <si>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</si>
  <si>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</si>
  <si>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</si>
  <si>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</si>
  <si>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</si>
  <si>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</si>
  <si>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</si>
  <si>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</si>
  <si>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</si>
  <si>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</si>
  <si>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</si>
  <si>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</si>
  <si>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</si>
  <si>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</si>
  <si>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</si>
  <si>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</si>
  <si>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</si>
  <si>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</si>
  <si>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</si>
  <si>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</si>
  <si>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</si>
  <si>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</si>
  <si>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</si>
  <si>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</si>
  <si>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</si>
  <si>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</si>
  <si>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</si>
  <si>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</si>
  <si>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</si>
  <si>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</si>
  <si>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</si>
  <si>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</si>
  <si>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</si>
  <si>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</si>
  <si>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</si>
  <si>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</si>
  <si>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</si>
  <si>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</si>
  <si>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</si>
  <si>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</si>
  <si>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</si>
  <si>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</si>
  <si>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</si>
  <si>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</si>
  <si>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</si>
  <si>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</si>
  <si>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</si>
  <si>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</si>
  <si>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</si>
  <si>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</si>
  <si>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</si>
  <si>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</si>
  <si>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</si>
  <si>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</si>
  <si>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</si>
  <si>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</si>
  <si>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</si>
  <si>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</si>
  <si>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</si>
  <si>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</si>
  <si>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</si>
  <si>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</si>
  <si>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</si>
  <si>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</si>
  <si>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</si>
  <si>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</si>
  <si>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</si>
  <si>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</si>
  <si>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</si>
  <si>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</si>
  <si>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</si>
  <si>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</si>
  <si>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</si>
  <si>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</si>
  <si>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</si>
  <si>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</si>
  <si>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</si>
  <si>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</si>
  <si>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</si>
  <si>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</si>
  <si>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</si>
  <si>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</si>
  <si>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</si>
  <si>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</si>
  <si>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</si>
  <si>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</si>
  <si>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</si>
  <si>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</si>
  <si>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</si>
  <si>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</si>
  <si>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</si>
  <si>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</si>
  <si>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</si>
  <si>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</si>
  <si>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</si>
  <si>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</si>
  <si>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</si>
  <si>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</si>
  <si>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</si>
  <si>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</si>
  <si>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</si>
  <si>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</si>
  <si>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</si>
  <si>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</si>
  <si>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</si>
  <si>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</si>
  <si>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</si>
  <si>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</si>
  <si>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</si>
  <si>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</si>
  <si>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</si>
  <si>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</si>
  <si>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</si>
  <si>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</si>
  <si>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</si>
  <si>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</si>
  <si>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</si>
  <si>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</si>
  <si>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</si>
  <si>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</si>
  <si>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</si>
  <si>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</si>
  <si>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</si>
  <si>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</si>
  <si>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</si>
  <si>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</si>
  <si>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</si>
  <si>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</si>
  <si>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</si>
  <si>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</si>
  <si>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</si>
  <si>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</si>
  <si>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</si>
  <si>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</si>
  <si>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</si>
  <si>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</si>
  <si>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</si>
  <si>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</si>
  <si>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</si>
  <si>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</si>
  <si>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</si>
  <si>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</si>
  <si>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</si>
  <si>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</si>
  <si>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</si>
  <si>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</si>
  <si>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</si>
  <si>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</si>
  <si>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</si>
  <si>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</si>
  <si>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</si>
  <si>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</si>
  <si>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</si>
  <si>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</si>
  <si>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</si>
  <si>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</si>
  <si>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</si>
  <si>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</si>
  <si>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</si>
  <si>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</si>
  <si>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</si>
  <si>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</si>
  <si>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</si>
  <si>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</si>
  <si>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</si>
  <si>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</si>
  <si>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</si>
  <si>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</si>
  <si>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</si>
  <si>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</si>
  <si>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</si>
  <si>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</si>
  <si>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</si>
  <si>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</si>
  <si>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</si>
  <si>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</si>
  <si>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</si>
  <si>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</si>
  <si>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</si>
  <si>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</si>
  <si>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</si>
  <si>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</si>
  <si>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</si>
  <si>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</si>
  <si>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</si>
  <si>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</si>
  <si>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</si>
  <si>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</si>
  <si>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</si>
  <si>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</si>
  <si>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</si>
  <si>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</si>
  <si>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</si>
  <si>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</si>
  <si>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</si>
  <si>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</si>
  <si>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</si>
  <si>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</si>
  <si>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</si>
  <si>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</si>
  <si>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</si>
  <si>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</si>
  <si>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</si>
  <si>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</si>
  <si>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</si>
  <si>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</si>
  <si>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</si>
  <si>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</si>
  <si>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</si>
  <si>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</si>
  <si>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</si>
  <si>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</si>
  <si>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</si>
  <si>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</si>
  <si>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</si>
  <si>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</si>
  <si>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</si>
  <si>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</si>
  <si>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</si>
  <si>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</si>
  <si>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</si>
  <si>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</si>
  <si>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</si>
  <si>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</si>
  <si>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</si>
  <si>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</si>
  <si>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</si>
  <si>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</si>
  <si>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</si>
  <si>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</si>
  <si>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</si>
  <si>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</si>
  <si>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</si>
  <si>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</si>
  <si>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</si>
  <si>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</si>
  <si>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</si>
  <si>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</si>
  <si>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</si>
  <si>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</si>
  <si>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</si>
  <si>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</si>
  <si>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</si>
  <si>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</si>
  <si>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</si>
  <si>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</si>
  <si>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</si>
  <si>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</si>
  <si>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</si>
  <si>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</si>
  <si>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</si>
  <si>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</si>
  <si>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</si>
  <si>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</si>
  <si>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</si>
  <si>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</si>
  <si>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</si>
  <si>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</si>
  <si>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</si>
  <si>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</si>
  <si>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</si>
  <si>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</si>
  <si>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</si>
  <si>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</si>
  <si>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</si>
  <si>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</si>
  <si>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</si>
  <si>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</si>
  <si>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</si>
  <si>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</si>
  <si>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</si>
  <si>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</si>
  <si>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</si>
  <si>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</si>
  <si>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</si>
  <si>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</si>
  <si>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</si>
  <si>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</si>
  <si>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</si>
  <si>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</si>
  <si>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</si>
  <si>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</si>
  <si>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</si>
  <si>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</si>
  <si>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</si>
  <si>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</si>
  <si>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</si>
  <si>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</si>
  <si>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</si>
  <si>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</si>
  <si>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</si>
  <si>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</si>
  <si>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</si>
  <si>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</si>
  <si>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</si>
  <si>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</si>
  <si>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</si>
  <si>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</si>
  <si>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</si>
  <si>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</si>
  <si>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</si>
  <si>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</si>
  <si>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</si>
  <si>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</si>
  <si>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</si>
  <si>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</si>
  <si>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</si>
  <si>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</si>
  <si>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</si>
  <si>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</si>
  <si>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</si>
  <si>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</si>
  <si>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</si>
  <si>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</si>
  <si>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</si>
  <si>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</si>
  <si>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</si>
  <si>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</si>
  <si>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</si>
  <si>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</si>
  <si>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</si>
  <si>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</si>
  <si>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</si>
  <si>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</si>
  <si>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</si>
  <si>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</si>
  <si>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</si>
  <si>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</si>
  <si>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</si>
  <si>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</si>
  <si>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</si>
  <si>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</si>
  <si>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</si>
  <si>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</si>
  <si>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</si>
  <si>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</si>
  <si>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</si>
  <si>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</si>
  <si>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</si>
  <si>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</si>
  <si>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</si>
  <si>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</si>
  <si>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</si>
  <si>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</si>
  <si>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</si>
  <si>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</si>
  <si>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</si>
  <si>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</si>
  <si>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</si>
  <si>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</si>
  <si>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</si>
  <si>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</si>
  <si>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</si>
  <si>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</si>
  <si>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</si>
  <si>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</si>
  <si>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</si>
  <si>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</si>
  <si>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</si>
  <si>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</si>
  <si>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</si>
  <si>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</si>
  <si>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</si>
  <si>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</si>
  <si>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</si>
  <si>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</si>
  <si>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</si>
  <si>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</si>
  <si>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</si>
  <si>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</si>
  <si>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</si>
  <si>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</si>
  <si>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</si>
  <si>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</si>
  <si>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</si>
  <si>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</si>
  <si>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</si>
  <si>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</si>
  <si>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</si>
  <si>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</si>
  <si>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</si>
  <si>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</si>
  <si>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</si>
  <si>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</si>
  <si>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</si>
  <si>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</si>
  <si>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</si>
  <si>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</si>
  <si>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</si>
  <si>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</si>
  <si>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</si>
  <si>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</si>
  <si>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</si>
  <si>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</si>
  <si>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</si>
  <si>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</si>
  <si>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</si>
  <si>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</si>
  <si>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</si>
  <si>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</si>
  <si>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</si>
  <si>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</si>
  <si>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</si>
  <si>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</si>
  <si>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</si>
  <si>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</si>
  <si>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</si>
  <si>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</si>
  <si>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</si>
  <si>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</si>
  <si>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</si>
  <si>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</si>
  <si>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</si>
  <si>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</si>
  <si>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</si>
  <si>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</si>
  <si>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</si>
  <si>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</si>
  <si>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</si>
  <si>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</si>
  <si>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</si>
  <si>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</si>
  <si>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</si>
  <si>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</si>
  <si>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</si>
  <si>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</si>
  <si>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</si>
  <si>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</si>
  <si>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</si>
  <si>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</si>
  <si>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</si>
  <si>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</si>
  <si>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</si>
  <si>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</si>
  <si>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</si>
  <si>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</si>
  <si>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</si>
  <si>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</si>
  <si>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</si>
  <si>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</si>
  <si>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</si>
  <si>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</si>
  <si>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</si>
  <si>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</si>
  <si>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</si>
  <si>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</si>
  <si>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</si>
  <si>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</si>
  <si>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</si>
  <si>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</si>
  <si>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</si>
  <si>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</si>
  <si>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</si>
  <si>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</si>
  <si>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</si>
  <si>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</si>
  <si>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</si>
  <si>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</si>
  <si>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</si>
  <si>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</si>
  <si>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</si>
  <si>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</si>
  <si>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</si>
  <si>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</si>
  <si>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</si>
  <si>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</si>
  <si>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</si>
  <si>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</si>
  <si>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</si>
  <si>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</si>
  <si>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</si>
  <si>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</si>
  <si>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</si>
  <si>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</si>
  <si>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</si>
  <si>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</si>
  <si>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</si>
  <si>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</si>
  <si>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</si>
  <si>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</si>
  <si>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</si>
  <si>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</si>
  <si>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</si>
  <si>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</si>
  <si>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</si>
  <si>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</si>
  <si>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</si>
  <si>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</si>
  <si>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</si>
  <si>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</si>
  <si>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</si>
  <si>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</si>
  <si>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</si>
  <si>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</si>
  <si>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</si>
  <si>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</si>
  <si>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</si>
  <si>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</si>
  <si>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</si>
  <si>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</si>
  <si>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</si>
  <si>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</si>
  <si>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</si>
  <si>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</si>
  <si>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</si>
  <si>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</si>
  <si>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</si>
  <si>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</si>
  <si>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</si>
  <si>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</si>
  <si>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</si>
  <si>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</si>
  <si>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</si>
  <si>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</si>
  <si>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</si>
  <si>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</si>
  <si>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</si>
  <si>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</si>
  <si>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</si>
  <si>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</si>
  <si>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</si>
  <si>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</si>
  <si>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</si>
  <si>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</si>
  <si>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</si>
  <si>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</si>
  <si>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</si>
  <si>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</si>
  <si>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</si>
  <si>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</si>
  <si>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</si>
  <si>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</si>
  <si>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</si>
  <si>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</si>
  <si>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</si>
  <si>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</si>
  <si>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</si>
  <si>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</si>
  <si>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</si>
  <si>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</si>
  <si>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</si>
  <si>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</si>
  <si>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</si>
  <si>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</si>
  <si>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</si>
  <si>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</si>
  <si>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</si>
  <si>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</si>
  <si>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</si>
  <si>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</si>
  <si>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</si>
  <si>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</si>
  <si>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</si>
  <si>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</si>
  <si>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</si>
  <si>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</si>
  <si>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</si>
  <si>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</si>
  <si>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</si>
  <si>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</si>
  <si>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</si>
  <si>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</si>
  <si>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</si>
  <si>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</si>
  <si>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</si>
  <si>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</si>
  <si>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</si>
  <si>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</si>
  <si>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</si>
  <si>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</si>
  <si>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</si>
  <si>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</si>
  <si>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</si>
  <si>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</si>
  <si>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</si>
  <si>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</si>
  <si>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</si>
  <si>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</si>
  <si>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</si>
  <si>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</si>
  <si>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</si>
  <si>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</si>
  <si>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</si>
  <si>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</si>
  <si>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</si>
  <si>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</si>
  <si>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</si>
  <si>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</si>
  <si>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</si>
  <si>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</si>
  <si>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</si>
  <si>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</si>
  <si>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</si>
  <si>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</si>
  <si>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</si>
  <si>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</si>
  <si>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</si>
  <si>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</si>
  <si>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</si>
  <si>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</si>
  <si>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</si>
  <si>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</si>
  <si>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</si>
  <si>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</si>
  <si>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</si>
  <si>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</si>
  <si>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</si>
  <si>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</si>
  <si>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</si>
  <si>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</si>
  <si>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</si>
  <si>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</si>
  <si>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</si>
  <si>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</si>
  <si>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</si>
  <si>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</si>
  <si>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</si>
  <si>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</si>
  <si>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</si>
  <si>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</si>
  <si>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</si>
  <si>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</si>
  <si>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</si>
  <si>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</si>
  <si>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</si>
  <si>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</si>
  <si>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</si>
  <si>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</si>
  <si>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</si>
  <si>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</si>
  <si>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</si>
  <si>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</si>
  <si>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</si>
  <si>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</si>
  <si>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</si>
  <si>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</si>
  <si>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</si>
  <si>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</si>
  <si>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</si>
  <si>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</si>
  <si>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</si>
  <si>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</si>
  <si>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</si>
  <si>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</si>
  <si>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</si>
  <si>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</si>
  <si>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</si>
  <si>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</si>
  <si>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</si>
  <si>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</si>
  <si>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</si>
  <si>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</si>
  <si>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</si>
  <si>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</si>
  <si>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</si>
  <si>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</si>
  <si>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</si>
  <si>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</si>
  <si>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</si>
  <si>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</si>
  <si>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</si>
  <si>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</si>
  <si>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</si>
  <si>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</si>
  <si>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</si>
  <si>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</si>
  <si>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</si>
  <si>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</si>
  <si>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</si>
  <si>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</si>
  <si>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</si>
  <si>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</si>
  <si>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</si>
  <si>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</si>
  <si>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</si>
  <si>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</si>
  <si>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</si>
  <si>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</si>
  <si>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</si>
  <si>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</si>
  <si>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</si>
  <si>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</si>
  <si>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</si>
  <si>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</si>
  <si>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</si>
  <si>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</si>
  <si>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</si>
  <si>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</si>
  <si>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</si>
  <si>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</si>
  <si>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</si>
  <si>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</si>
  <si>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</si>
  <si>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</si>
  <si>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</si>
  <si>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</si>
  <si>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</si>
  <si>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</si>
  <si>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</si>
  <si>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</si>
  <si>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</si>
  <si>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</si>
  <si>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</si>
  <si>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</si>
  <si>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</si>
  <si>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</si>
  <si>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</si>
  <si>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</si>
  <si>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</si>
  <si>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</si>
  <si>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</si>
  <si>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</si>
  <si>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</si>
  <si>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</si>
  <si>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</si>
  <si>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</si>
  <si>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</si>
  <si>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</si>
  <si>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</si>
  <si>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</si>
  <si>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</si>
  <si>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</si>
  <si>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</si>
  <si>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</si>
  <si>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</si>
  <si>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</si>
  <si>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</si>
  <si>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</si>
  <si>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</si>
  <si>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</si>
  <si>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</si>
  <si>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</si>
  <si>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</si>
  <si>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</si>
  <si>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</si>
  <si>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</si>
  <si>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</si>
  <si>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</si>
  <si>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</si>
  <si>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</si>
  <si>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</si>
  <si>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</si>
  <si>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</si>
  <si>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</si>
  <si>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</si>
  <si>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</si>
  <si>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</si>
  <si>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</si>
  <si>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</si>
  <si>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</si>
  <si>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</si>
  <si>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</si>
  <si>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</si>
  <si>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</si>
  <si>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</si>
  <si>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</si>
  <si>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</si>
  <si>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</si>
  <si>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</si>
  <si>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</si>
  <si>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</si>
  <si>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</si>
  <si>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</si>
  <si>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</si>
  <si>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</si>
  <si>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</si>
  <si>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</si>
  <si>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</si>
  <si>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</si>
  <si>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</si>
  <si>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</si>
  <si>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</si>
  <si>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</si>
  <si>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</si>
  <si>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</si>
  <si>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</si>
  <si>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</si>
  <si>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</si>
  <si>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</si>
  <si>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</si>
  <si>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</si>
  <si>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</si>
  <si>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</si>
  <si>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</si>
  <si>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</si>
  <si>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</si>
  <si>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</si>
  <si>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</si>
  <si>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</si>
  <si>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</si>
  <si>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</si>
  <si>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</si>
  <si>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</si>
  <si>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</si>
  <si>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</si>
  <si>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</si>
  <si>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</si>
  <si>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</si>
  <si>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</si>
  <si>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</si>
  <si>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</si>
  <si>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</si>
  <si>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</si>
  <si>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</si>
  <si>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</si>
  <si>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</si>
  <si>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</si>
  <si>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</si>
  <si>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</si>
  <si>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</si>
  <si>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</si>
  <si>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</si>
  <si>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</si>
  <si>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</si>
  <si>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</si>
  <si>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</si>
  <si>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</si>
  <si>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</si>
  <si>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</si>
  <si>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</si>
  <si>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</si>
  <si>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</si>
  <si>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</si>
  <si>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</si>
  <si>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</si>
  <si>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</si>
  <si>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</si>
  <si>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</si>
  <si>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</si>
  <si>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</si>
  <si>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</si>
  <si>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</si>
  <si>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</si>
  <si>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</si>
  <si>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</si>
  <si>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</si>
  <si>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</si>
  <si>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</si>
  <si>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</si>
  <si>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</si>
  <si>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</si>
  <si>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</si>
  <si>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</si>
  <si>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</si>
  <si>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</si>
  <si>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</si>
  <si>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</si>
  <si>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</si>
  <si>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</si>
  <si>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</si>
  <si>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</si>
  <si>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</si>
  <si>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</si>
  <si>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</si>
  <si>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</si>
  <si>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</si>
  <si>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</si>
  <si>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</si>
  <si>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</si>
  <si>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</si>
  <si>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</si>
  <si>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</si>
  <si>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</si>
  <si>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</si>
  <si>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</si>
  <si>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</si>
  <si>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</si>
  <si>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</si>
  <si>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</si>
  <si>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</si>
  <si>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</si>
  <si>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</si>
  <si>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</si>
  <si>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</si>
  <si>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</si>
  <si>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</si>
  <si>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</si>
  <si>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</si>
  <si>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</si>
  <si>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</si>
  <si>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</si>
  <si>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</si>
  <si>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</si>
  <si>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</si>
  <si>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</si>
  <si>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</si>
  <si>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</si>
  <si>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</si>
  <si>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</si>
  <si>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</si>
  <si>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</si>
  <si>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</si>
  <si>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</si>
  <si>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</si>
  <si>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</si>
  <si>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</si>
  <si>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</si>
  <si>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</si>
  <si>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</si>
  <si>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</si>
  <si>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</si>
  <si>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</si>
  <si>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</si>
  <si>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</si>
  <si>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</si>
  <si>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</si>
  <si>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</si>
  <si>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</si>
  <si>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</si>
  <si>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</si>
  <si>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</si>
  <si>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</si>
  <si>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</si>
  <si>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</si>
  <si>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</si>
  <si>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</si>
  <si>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</si>
  <si>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</si>
  <si>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</si>
  <si>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</si>
  <si>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</si>
  <si>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</si>
  <si>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</si>
  <si>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</si>
  <si>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</si>
  <si>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</si>
  <si>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</si>
  <si>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</si>
  <si>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</si>
  <si>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</si>
  <si>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</si>
  <si>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</si>
  <si>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</si>
  <si>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</si>
  <si>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</si>
  <si>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</si>
  <si>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</si>
  <si>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</si>
  <si>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</si>
  <si>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</si>
  <si>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</si>
  <si>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</si>
  <si>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</si>
  <si>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</si>
  <si>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</si>
  <si>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</si>
  <si>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</si>
  <si>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</si>
  <si>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</si>
  <si>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</si>
  <si>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</si>
  <si>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</si>
  <si>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</si>
  <si>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</si>
  <si>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</si>
  <si>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</si>
  <si>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</si>
  <si>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</si>
  <si>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</si>
  <si>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</si>
  <si>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</si>
  <si>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</si>
  <si>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</si>
  <si>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</si>
  <si>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</si>
  <si>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</si>
  <si>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</si>
  <si>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</si>
  <si>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</si>
  <si>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</si>
  <si>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</si>
  <si>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</si>
  <si>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</si>
  <si>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</si>
  <si>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</si>
  <si>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</si>
  <si>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</si>
  <si>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</si>
  <si>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</si>
  <si>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</si>
  <si>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</si>
  <si>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</si>
  <si>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</si>
  <si>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</si>
  <si>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</si>
  <si>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</si>
  <si>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</si>
  <si>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</si>
  <si>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</si>
  <si>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</si>
  <si>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</si>
  <si>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</si>
  <si>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</si>
  <si>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</si>
  <si>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</si>
  <si>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</si>
  <si>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</si>
  <si>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</si>
  <si>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</si>
  <si>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</si>
  <si>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</si>
  <si>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</si>
  <si>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</si>
  <si>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</si>
  <si>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</si>
  <si>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</si>
  <si>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</si>
  <si>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</si>
  <si>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</si>
  <si>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</si>
  <si>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</si>
  <si>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</si>
  <si>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</si>
  <si>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</si>
  <si>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</si>
  <si>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</si>
  <si>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</si>
  <si>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</si>
  <si>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</si>
  <si>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</si>
  <si>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</si>
  <si>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</si>
  <si>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</si>
  <si>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</si>
  <si>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</si>
  <si>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</si>
  <si>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</si>
  <si>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</si>
  <si>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</si>
  <si>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</si>
  <si>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</si>
  <si>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</si>
  <si>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</si>
  <si>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</si>
  <si>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</si>
  <si>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</si>
  <si>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</si>
  <si>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</si>
  <si>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</si>
  <si>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</si>
  <si>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</si>
  <si>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</si>
  <si>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</si>
  <si>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</si>
  <si>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</si>
  <si>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</si>
  <si>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</si>
  <si>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</si>
  <si>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</si>
  <si>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</si>
  <si>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</si>
  <si>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</si>
  <si>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</si>
  <si>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</si>
  <si>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</si>
  <si>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</si>
  <si>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</si>
  <si>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</si>
  <si>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</si>
  <si>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</si>
  <si>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</si>
  <si>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</si>
  <si>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</si>
  <si>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</si>
  <si>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</si>
  <si>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</si>
  <si>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</si>
  <si>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</si>
  <si>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</si>
  <si>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</si>
  <si>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</si>
  <si>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</si>
  <si>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</si>
  <si>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</si>
  <si>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</si>
  <si>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</si>
  <si>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</si>
  <si>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</si>
  <si>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</si>
  <si>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</si>
  <si>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</si>
  <si>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</si>
  <si>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</si>
  <si>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</si>
  <si>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</si>
  <si>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</si>
  <si>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</si>
  <si>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</si>
  <si>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</si>
  <si>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</si>
  <si>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</si>
  <si>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</si>
  <si>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</si>
  <si>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</si>
  <si>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</si>
  <si>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</si>
  <si>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</si>
  <si>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</si>
  <si>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</si>
  <si>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</si>
  <si>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</si>
  <si>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</si>
  <si>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</si>
  <si>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</si>
  <si>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</si>
  <si>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</si>
  <si>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</si>
  <si>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</si>
  <si>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</si>
  <si>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</si>
  <si>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</si>
  <si>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</si>
  <si>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</si>
  <si>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</si>
  <si>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</si>
  <si>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</si>
  <si>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</si>
  <si>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</si>
  <si>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</si>
  <si>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</si>
  <si>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</si>
  <si>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</si>
  <si>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</si>
  <si>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</si>
  <si>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</si>
  <si>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</si>
  <si>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</si>
  <si>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</si>
  <si>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</si>
  <si>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</si>
  <si>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</si>
  <si>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</si>
  <si>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</si>
  <si>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</si>
  <si>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</si>
  <si>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</si>
  <si>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</si>
  <si>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</si>
  <si>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</si>
  <si>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</si>
  <si>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</si>
  <si>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</si>
  <si>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</si>
  <si>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</si>
  <si>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</si>
  <si>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</si>
  <si>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</si>
  <si>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</si>
  <si>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</si>
  <si>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</si>
  <si>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</si>
  <si>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</si>
  <si>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</si>
  <si>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</si>
  <si>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</si>
  <si>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</si>
  <si>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</si>
  <si>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</si>
  <si>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</si>
  <si>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</si>
  <si>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</si>
  <si>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</si>
  <si>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</si>
  <si>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</si>
  <si>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</si>
  <si>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</si>
  <si>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</si>
  <si>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</si>
  <si>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</si>
  <si>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</si>
  <si>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</si>
  <si>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</si>
  <si>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</si>
  <si>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</si>
  <si>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</si>
  <si>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</si>
  <si>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</si>
  <si>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</si>
  <si>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</si>
  <si>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</si>
  <si>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</si>
  <si>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</si>
  <si>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</si>
  <si>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</si>
  <si>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</si>
  <si>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</si>
  <si>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</si>
  <si>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</si>
  <si>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</si>
  <si>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</si>
  <si>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</si>
  <si>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</si>
  <si>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</si>
  <si>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</si>
  <si>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</si>
  <si>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</si>
  <si>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</si>
  <si>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</si>
  <si>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</si>
  <si>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</si>
  <si>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</si>
  <si>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</si>
  <si>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</si>
  <si>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</si>
  <si>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</si>
  <si>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</si>
  <si>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</si>
  <si>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</si>
  <si>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</si>
  <si>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</si>
  <si>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</si>
  <si>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</si>
  <si>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</si>
  <si>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</si>
  <si>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</si>
  <si>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</si>
  <si>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</si>
  <si>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</si>
  <si>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</si>
  <si>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</si>
  <si>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</si>
  <si>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</si>
  <si>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</si>
  <si>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</si>
  <si>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</si>
  <si>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</si>
  <si>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</si>
  <si>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</si>
  <si>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</si>
  <si>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</si>
  <si>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</si>
  <si>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</si>
  <si>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</si>
  <si>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</si>
  <si>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</si>
  <si>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</si>
  <si>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</si>
  <si>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</si>
  <si>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</si>
  <si>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</si>
  <si>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</si>
  <si>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</si>
  <si>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</si>
  <si>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</si>
  <si>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</si>
  <si>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</si>
  <si>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</si>
  <si>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</si>
  <si>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</si>
  <si>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</si>
  <si>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</si>
  <si>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</si>
  <si>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</si>
  <si>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</si>
  <si>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</si>
  <si>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</si>
  <si>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</si>
  <si>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</si>
  <si>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</si>
  <si>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</si>
  <si>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</si>
  <si>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</si>
  <si>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</si>
  <si>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</si>
  <si>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</si>
  <si>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</si>
  <si>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</si>
  <si>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</si>
  <si>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</si>
  <si>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</si>
  <si>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</si>
  <si>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</si>
  <si>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</si>
  <si>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</si>
  <si>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</si>
  <si>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</si>
  <si>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</si>
  <si>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</si>
  <si>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</si>
  <si>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</si>
  <si>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</si>
  <si>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</si>
  <si>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</si>
  <si>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</si>
  <si>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</si>
  <si>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</si>
  <si>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</si>
  <si>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</si>
  <si>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</si>
  <si>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</si>
  <si>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</si>
  <si>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</si>
  <si>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</si>
  <si>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</si>
  <si>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</si>
  <si>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</si>
  <si>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</si>
  <si>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</si>
  <si>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</si>
  <si>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</si>
  <si>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</si>
  <si>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</si>
  <si>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</si>
  <si>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</si>
  <si>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</si>
  <si>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</si>
  <si>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</si>
  <si>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</si>
  <si>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</si>
  <si>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</si>
  <si>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</si>
  <si>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</si>
  <si>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</si>
  <si>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</si>
  <si>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</si>
  <si>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</si>
  <si>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</si>
  <si>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</si>
  <si>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</si>
  <si>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</si>
  <si>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</si>
  <si>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</si>
  <si>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</si>
  <si>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</si>
  <si>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</si>
  <si>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</si>
  <si>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</si>
  <si>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</si>
  <si>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</si>
  <si>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</si>
  <si>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</si>
  <si>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</si>
  <si>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</si>
  <si>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</si>
  <si>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</si>
  <si>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</si>
  <si>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</si>
  <si>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</si>
  <si>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</si>
  <si>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</si>
  <si>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</si>
  <si>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</si>
  <si>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</si>
  <si>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</si>
  <si>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</si>
  <si>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</si>
  <si>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</si>
  <si>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</si>
  <si>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</si>
  <si>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</si>
  <si>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</si>
  <si>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</si>
  <si>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</si>
  <si>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</si>
  <si>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</si>
  <si>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</si>
  <si>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</si>
  <si>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</si>
  <si>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</si>
  <si>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</si>
  <si>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</si>
  <si>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</si>
  <si>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</si>
  <si>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</si>
  <si>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</si>
  <si>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</si>
  <si>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</si>
  <si>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</si>
  <si>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</si>
  <si>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</si>
  <si>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</si>
  <si>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</si>
  <si>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</si>
  <si>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</si>
  <si>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</si>
  <si>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</si>
  <si>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</si>
  <si>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</si>
  <si>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</si>
  <si>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</si>
  <si>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</si>
  <si>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</si>
  <si>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</si>
  <si>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</si>
  <si>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</si>
  <si>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</si>
  <si>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</si>
  <si>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</si>
  <si>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</si>
  <si>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</si>
  <si>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</si>
  <si>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</si>
  <si>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</si>
  <si>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</si>
  <si>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</si>
  <si>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</si>
  <si>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</si>
  <si>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</si>
  <si>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</si>
  <si>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</si>
  <si>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</si>
  <si>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</si>
  <si>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</si>
  <si>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</si>
  <si>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</si>
  <si>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</si>
  <si>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</si>
  <si>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</si>
  <si>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</si>
  <si>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</si>
  <si>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</si>
  <si>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</si>
  <si>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</si>
  <si>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</si>
  <si>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</si>
  <si>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</si>
  <si>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</si>
  <si>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</si>
  <si>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</si>
  <si>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</si>
  <si>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</si>
  <si>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</si>
  <si>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</si>
  <si>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</si>
  <si>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</si>
  <si>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</si>
  <si>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</si>
  <si>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</si>
  <si>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</si>
  <si>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</si>
  <si>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</si>
  <si>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</si>
  <si>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</si>
  <si>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</si>
  <si>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</si>
  <si>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</si>
  <si>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</si>
  <si>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</si>
  <si>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</si>
  <si>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</si>
  <si>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</si>
  <si>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</si>
  <si>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</si>
  <si>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</si>
  <si>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</si>
  <si>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</si>
  <si>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</si>
  <si>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</si>
  <si>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</si>
  <si>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</si>
  <si>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</si>
  <si>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</si>
  <si>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</si>
  <si>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</si>
  <si>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</si>
  <si>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</si>
  <si>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</si>
  <si>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</si>
  <si>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</si>
  <si>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</si>
  <si>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</si>
  <si>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</si>
  <si>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</si>
  <si>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</si>
  <si>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</si>
  <si>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</si>
  <si>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</si>
  <si>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</si>
  <si>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</si>
  <si>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</si>
  <si>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</si>
  <si>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</si>
  <si>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</si>
  <si>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</si>
  <si>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</si>
  <si>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</si>
  <si>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</si>
  <si>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</si>
  <si>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</si>
  <si>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</si>
  <si>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</si>
  <si>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</si>
  <si>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</si>
  <si>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</si>
  <si>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</si>
  <si>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</si>
  <si>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</si>
  <si>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</si>
  <si>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</si>
  <si>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</si>
  <si>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</si>
  <si>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</si>
  <si>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</si>
  <si>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</si>
  <si>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</si>
  <si>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</si>
  <si>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</si>
  <si>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</si>
  <si>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</si>
  <si>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</si>
  <si>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</si>
  <si>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</si>
  <si>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</si>
  <si>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</si>
  <si>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</si>
  <si>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</si>
  <si>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</si>
  <si>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</si>
  <si>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</si>
  <si>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</si>
  <si>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</si>
  <si>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</si>
  <si>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</si>
  <si>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</si>
  <si>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</si>
  <si>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</si>
  <si>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</si>
  <si>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</si>
  <si>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</si>
  <si>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</si>
  <si>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</si>
  <si>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</si>
  <si>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</si>
  <si>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</si>
  <si>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</si>
  <si>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</si>
  <si>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</si>
  <si>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</si>
  <si>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</si>
  <si>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</si>
  <si>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</si>
  <si>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</si>
  <si>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</si>
  <si>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</si>
  <si>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</si>
  <si>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</si>
  <si>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</si>
  <si>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</si>
  <si>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</si>
  <si>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</si>
  <si>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</si>
  <si>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</si>
  <si>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</si>
  <si>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</si>
  <si>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</si>
  <si>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</si>
  <si>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</si>
  <si>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</si>
  <si>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</si>
  <si>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</si>
  <si>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</si>
  <si>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</si>
  <si>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</si>
  <si>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</si>
  <si>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</si>
  <si>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</si>
  <si>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</si>
  <si>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</si>
  <si>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</si>
  <si>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</si>
  <si>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</si>
  <si>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</si>
  <si>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</si>
  <si>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</si>
  <si>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</si>
  <si>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</si>
  <si>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</si>
  <si>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</si>
  <si>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</si>
  <si>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</si>
  <si>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</si>
  <si>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</si>
  <si>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</si>
  <si>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</si>
  <si>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</si>
  <si>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</si>
  <si>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</si>
  <si>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</si>
  <si>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</si>
  <si>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</si>
  <si>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</si>
  <si>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</si>
  <si>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</si>
  <si>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</si>
  <si>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</si>
  <si>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</si>
  <si>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</si>
  <si>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</si>
  <si>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</si>
  <si>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</si>
  <si>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</si>
  <si>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</si>
  <si>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</si>
  <si>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</si>
  <si>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</si>
  <si>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</si>
  <si>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</si>
  <si>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</si>
  <si>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</si>
  <si>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</si>
  <si>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</si>
  <si>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</si>
  <si>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</si>
  <si>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</si>
  <si>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</si>
  <si>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</si>
  <si>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</si>
  <si>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</si>
  <si>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</si>
  <si>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</si>
  <si>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</si>
  <si>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</si>
  <si>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</si>
  <si>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</si>
  <si>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</si>
  <si>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</si>
  <si>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</si>
  <si>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</si>
  <si>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</si>
  <si>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</si>
  <si>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</si>
  <si>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</si>
  <si>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</si>
  <si>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</si>
  <si>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</si>
  <si>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</si>
  <si>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</si>
  <si>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</si>
  <si>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</si>
  <si>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</si>
  <si>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</si>
  <si>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</si>
  <si>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</si>
  <si>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</si>
  <si>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</si>
  <si>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</si>
  <si>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</si>
  <si>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</si>
  <si>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</si>
  <si>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</si>
  <si>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</si>
  <si>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</si>
  <si>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</si>
  <si>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</si>
  <si>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</si>
  <si>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</si>
  <si>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</si>
  <si>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</si>
  <si>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</si>
  <si>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</si>
  <si>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</si>
  <si>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</si>
  <si>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</si>
  <si>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</si>
  <si>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</si>
  <si>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</si>
  <si>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</si>
  <si>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</si>
  <si>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</si>
  <si>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</si>
  <si>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</si>
  <si>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</si>
  <si>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</si>
  <si>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</si>
  <si>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</si>
  <si>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</si>
  <si>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</si>
  <si>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</si>
  <si>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</si>
  <si>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</si>
  <si>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</si>
  <si>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</si>
  <si>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</si>
  <si>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</si>
  <si>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</si>
  <si>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</si>
  <si>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</si>
  <si>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</si>
  <si>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</si>
  <si>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</si>
  <si>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</si>
  <si>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</si>
  <si>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</si>
  <si>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</si>
  <si>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</si>
  <si>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</si>
  <si>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</si>
  <si>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</si>
  <si>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</si>
  <si>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</si>
  <si>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</si>
  <si>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</si>
  <si>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</si>
  <si>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</si>
  <si>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</si>
  <si>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</si>
  <si>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</si>
  <si>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</si>
  <si>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</si>
  <si>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</si>
  <si>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</si>
  <si>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</si>
  <si>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</si>
  <si>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</si>
  <si>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</si>
  <si>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</si>
  <si>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</si>
  <si>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</si>
  <si>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</si>
  <si>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</si>
  <si>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</si>
  <si>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</si>
  <si>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</si>
  <si>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</si>
  <si>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</si>
  <si>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</si>
  <si>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</si>
  <si>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</si>
  <si>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</si>
  <si>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</si>
  <si>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</si>
  <si>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</si>
  <si>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</si>
  <si>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</si>
  <si>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</si>
  <si>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</si>
  <si>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</si>
  <si>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</si>
  <si>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</si>
  <si>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</si>
  <si>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</si>
  <si>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</si>
  <si>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</si>
  <si>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</si>
  <si>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</si>
  <si>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</si>
  <si>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</si>
  <si>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</si>
  <si>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</si>
  <si>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</si>
  <si>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</si>
  <si>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</si>
  <si>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</si>
  <si>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</si>
  <si>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</si>
  <si>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</si>
  <si>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</si>
  <si>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</si>
  <si>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</si>
  <si>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</si>
  <si>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</si>
  <si>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</si>
  <si>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</si>
  <si>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</si>
  <si>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</si>
  <si>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</si>
  <si>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</si>
  <si>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</si>
  <si>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</si>
  <si>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</si>
  <si>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</si>
  <si>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</si>
  <si>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</si>
  <si>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</si>
  <si>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</si>
  <si>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</si>
  <si>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</si>
  <si>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</si>
  <si>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</si>
  <si>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</si>
  <si>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</si>
  <si>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</si>
  <si>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</si>
  <si>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</si>
  <si>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</si>
  <si>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</si>
  <si>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</si>
  <si>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</si>
  <si>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</si>
  <si>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</si>
  <si>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</si>
  <si>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</si>
  <si>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</si>
  <si>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</si>
  <si>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</si>
  <si>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</si>
  <si>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</si>
  <si>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</si>
  <si>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</si>
  <si>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</si>
  <si>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</si>
  <si>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</si>
  <si>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</si>
  <si>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</si>
  <si>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</si>
  <si>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</si>
  <si>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</si>
  <si>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</si>
  <si>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</si>
  <si>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</si>
  <si>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</si>
  <si>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</si>
  <si>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</si>
  <si>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</si>
  <si>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</si>
  <si>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</si>
  <si>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</si>
  <si>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</si>
  <si>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</si>
  <si>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</si>
  <si>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</si>
  <si>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</si>
  <si>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</si>
  <si>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</si>
  <si>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</si>
  <si>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</si>
  <si>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</si>
  <si>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</si>
  <si>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</si>
  <si>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</si>
  <si>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</si>
  <si>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</si>
  <si>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</si>
  <si>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</si>
  <si>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</si>
  <si>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</si>
  <si>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</si>
  <si>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</si>
  <si>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</si>
  <si>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</si>
  <si>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</si>
  <si>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</si>
  <si>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</si>
  <si>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</si>
  <si>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</si>
  <si>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</si>
  <si>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</si>
  <si>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</si>
  <si>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</si>
  <si>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</si>
  <si>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</si>
  <si>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</si>
  <si>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</si>
  <si>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</si>
  <si>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</si>
  <si>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</si>
  <si>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</si>
  <si>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</si>
  <si>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</si>
  <si>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</si>
  <si>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</si>
  <si>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</si>
  <si>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</si>
  <si>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</si>
  <si>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</si>
  <si>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</si>
  <si>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</si>
  <si>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</si>
  <si>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</si>
  <si>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</si>
  <si>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</si>
  <si>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</si>
  <si>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</si>
  <si>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</si>
  <si>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</si>
  <si>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</si>
  <si>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</si>
  <si>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</si>
  <si>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</si>
  <si>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</si>
  <si>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</si>
  <si>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</si>
  <si>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</si>
  <si>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</si>
  <si>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</si>
  <si>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</si>
  <si>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</si>
  <si>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</si>
  <si>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</si>
  <si>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</si>
  <si>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</si>
  <si>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</si>
  <si>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</si>
  <si>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</si>
  <si>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</si>
  <si>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</si>
  <si>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</si>
  <si>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</si>
  <si>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</si>
  <si>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</si>
  <si>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</si>
  <si>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</si>
  <si>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</si>
  <si>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</si>
  <si>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</si>
  <si>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</si>
  <si>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</si>
  <si>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</si>
  <si>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</si>
  <si>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</si>
  <si>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</si>
  <si>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</si>
  <si>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</si>
  <si>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</si>
  <si>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</si>
  <si>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</si>
  <si>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</si>
  <si>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</si>
  <si>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</si>
  <si>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</si>
  <si>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</si>
  <si>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</si>
  <si>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</si>
  <si>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</si>
  <si>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</si>
  <si>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</si>
  <si>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</si>
  <si>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</si>
  <si>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</si>
  <si>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</si>
  <si>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</si>
  <si>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</si>
  <si>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</si>
  <si>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</si>
  <si>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</si>
  <si>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</si>
  <si>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</si>
  <si>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</si>
  <si>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</si>
  <si>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</si>
  <si>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</si>
  <si>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</si>
  <si>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</si>
  <si>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</si>
  <si>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</si>
  <si>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</si>
  <si>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</si>
  <si>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</si>
  <si>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</si>
  <si>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</si>
  <si>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</si>
  <si>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</si>
  <si>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</si>
  <si>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</si>
  <si>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</si>
  <si>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</si>
  <si>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</si>
  <si>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</si>
  <si>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</si>
  <si>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</si>
  <si>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</si>
  <si>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</si>
  <si>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</si>
  <si>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</si>
  <si>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</si>
  <si>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</si>
  <si>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</si>
  <si>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</si>
  <si>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</si>
  <si>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</si>
  <si>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</si>
  <si>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</si>
  <si>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</si>
  <si>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</si>
  <si>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</si>
  <si>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</si>
  <si>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</si>
  <si>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</si>
  <si>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</si>
  <si>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</si>
  <si>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</si>
  <si>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</si>
  <si>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</si>
  <si>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</si>
  <si>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</si>
  <si>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</si>
  <si>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</si>
  <si>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</si>
  <si>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</si>
  <si>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</si>
  <si>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</si>
  <si>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</si>
  <si>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</si>
  <si>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</si>
  <si>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</si>
  <si>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</si>
  <si>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</si>
  <si>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</si>
  <si>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</si>
  <si>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</si>
  <si>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</si>
  <si>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</si>
  <si>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</si>
  <si>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</si>
  <si>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</si>
  <si>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</si>
  <si>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</si>
  <si>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</si>
  <si>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</si>
  <si>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</si>
  <si>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</si>
  <si>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</si>
  <si>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</si>
  <si>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</si>
  <si>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</si>
  <si>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</si>
  <si>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</si>
  <si>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</si>
  <si>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</si>
  <si>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</si>
  <si>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</si>
  <si>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</si>
  <si>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</si>
  <si>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</si>
  <si>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</si>
  <si>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</si>
  <si>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</si>
  <si>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</si>
  <si>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</si>
  <si>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</si>
  <si>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</si>
  <si>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</si>
  <si>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</si>
  <si>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</si>
  <si>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</si>
  <si>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</si>
  <si>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</si>
  <si>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</si>
  <si>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</si>
  <si>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</si>
  <si>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</si>
  <si>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</si>
  <si>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</si>
  <si>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</si>
  <si>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</si>
  <si>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</si>
  <si>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</si>
  <si>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</si>
  <si>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</si>
  <si>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</si>
  <si>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</si>
  <si>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</si>
  <si>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</si>
  <si>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</si>
  <si>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</si>
  <si>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</si>
  <si>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</si>
  <si>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</si>
  <si>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</si>
  <si>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</si>
  <si>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</si>
  <si>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</si>
  <si>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</si>
  <si>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</si>
  <si>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</si>
  <si>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</si>
  <si>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</si>
  <si>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</si>
  <si>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</si>
  <si>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</si>
  <si>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</si>
  <si>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</si>
  <si>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</si>
  <si>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</si>
  <si>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</si>
  <si>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</si>
  <si>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</si>
  <si>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</si>
  <si>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</si>
  <si>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</si>
  <si>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</si>
  <si>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</si>
  <si>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</si>
  <si>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</si>
  <si>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</si>
  <si>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</si>
  <si>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</si>
  <si>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</si>
  <si>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</si>
  <si>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</si>
  <si>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</si>
  <si>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</si>
  <si>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</si>
  <si>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</si>
  <si>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</si>
  <si>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</si>
  <si>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</si>
  <si>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</si>
  <si>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</si>
  <si>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</si>
  <si>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</si>
  <si>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</si>
  <si>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</si>
  <si>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</si>
  <si>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</si>
  <si>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</si>
  <si>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</si>
  <si>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</si>
  <si>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</si>
  <si>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</si>
  <si>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</si>
  <si>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</si>
  <si>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</si>
  <si>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</si>
  <si>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</si>
  <si>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</si>
  <si>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</si>
  <si>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</si>
  <si>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</si>
  <si>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</si>
  <si>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</si>
  <si>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</si>
  <si>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</si>
  <si>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</si>
  <si>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</si>
  <si>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</si>
  <si>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</si>
  <si>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</si>
  <si>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</si>
  <si>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</si>
  <si>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</si>
  <si>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</si>
  <si>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</si>
  <si>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</si>
  <si>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</si>
  <si>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</si>
  <si>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</si>
  <si>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</si>
  <si>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</si>
  <si>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</si>
  <si>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</si>
  <si>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</si>
  <si>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</si>
  <si>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</si>
  <si>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</si>
  <si>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</si>
  <si>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</si>
  <si>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</si>
  <si>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</si>
  <si>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</si>
  <si>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</si>
  <si>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</si>
  <si>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</si>
  <si>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</si>
  <si>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</si>
  <si>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</si>
  <si>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</si>
  <si>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</si>
  <si>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</si>
  <si>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</si>
  <si>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</si>
  <si>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</si>
  <si>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</si>
  <si>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</si>
  <si>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</si>
  <si>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</si>
  <si>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</si>
  <si>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</si>
  <si>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</si>
  <si>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</si>
  <si>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</si>
  <si>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</si>
  <si>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</si>
  <si>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</si>
  <si>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</si>
  <si>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</si>
  <si>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</si>
  <si>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</si>
  <si>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</si>
  <si>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</si>
  <si>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</si>
  <si>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</si>
  <si>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</si>
  <si>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</si>
  <si>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</si>
  <si>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</si>
  <si>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</si>
  <si>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</si>
  <si>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</si>
  <si>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</si>
  <si>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</si>
  <si>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</si>
  <si>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</si>
  <si>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</si>
  <si>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</si>
  <si>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</si>
  <si>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</si>
  <si>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</si>
  <si>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</si>
  <si>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</si>
  <si>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</si>
  <si>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</si>
  <si>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</si>
  <si>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</si>
  <si>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</si>
  <si>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</si>
  <si>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</si>
  <si>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</si>
  <si>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</si>
  <si>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</si>
  <si>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</si>
  <si>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</si>
  <si>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</si>
  <si>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</si>
  <si>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</si>
  <si>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</si>
  <si>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</si>
  <si>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</si>
  <si>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</si>
  <si>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</si>
  <si>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</si>
  <si>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</si>
  <si>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</si>
  <si>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</si>
  <si>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</si>
  <si>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</si>
  <si>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</si>
  <si>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</si>
  <si>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</si>
  <si>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</si>
  <si>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</si>
  <si>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</si>
  <si>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</si>
  <si>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</si>
  <si>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</si>
  <si>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</si>
  <si>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</si>
  <si>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</si>
  <si>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</si>
  <si>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</si>
  <si>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</si>
  <si>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</si>
  <si>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</si>
  <si>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</si>
  <si>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</si>
  <si>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</si>
  <si>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</si>
  <si>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</si>
  <si>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</si>
  <si>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</si>
  <si>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</si>
  <si>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</si>
  <si>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</si>
  <si>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</si>
  <si>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</si>
  <si>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</si>
  <si>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</si>
  <si>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</si>
  <si>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</si>
  <si>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</si>
  <si>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</si>
  <si>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</si>
  <si>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</si>
  <si>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</si>
  <si>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</si>
  <si>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</si>
  <si>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</si>
  <si>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</si>
  <si>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</si>
  <si>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</si>
  <si>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</si>
  <si>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</si>
  <si>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</si>
  <si>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</si>
  <si>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</si>
  <si>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</si>
  <si>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</si>
  <si>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</si>
  <si>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</si>
  <si>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</si>
  <si>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</si>
  <si>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</si>
  <si>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</si>
  <si>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</si>
  <si>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</si>
  <si>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</si>
  <si>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</si>
  <si>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</si>
  <si>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</si>
  <si>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</si>
  <si>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</si>
  <si>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</si>
  <si>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</si>
  <si>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</si>
  <si>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</si>
  <si>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</si>
  <si>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</si>
  <si>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</si>
  <si>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</si>
  <si>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</si>
  <si>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</si>
  <si>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</si>
  <si>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</si>
  <si>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</si>
  <si>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</si>
  <si>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</si>
  <si>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</si>
  <si>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</si>
  <si>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</si>
  <si>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</si>
  <si>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</si>
  <si>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</si>
  <si>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</si>
  <si>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</si>
  <si>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</si>
  <si>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</si>
  <si>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</si>
  <si>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</si>
  <si>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</si>
  <si>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</si>
  <si>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</si>
  <si>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</si>
  <si>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</si>
  <si>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</si>
  <si>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</si>
  <si>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</si>
  <si>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</si>
  <si>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</si>
  <si>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</si>
  <si>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</si>
  <si>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</si>
  <si>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</si>
  <si>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</si>
  <si>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</si>
  <si>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</si>
  <si>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</si>
  <si>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</si>
  <si>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</si>
  <si>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</si>
  <si>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</si>
  <si>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</si>
  <si>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</si>
  <si>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</si>
  <si>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</si>
  <si>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</si>
  <si>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</si>
  <si>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</si>
  <si>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</si>
  <si>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</si>
  <si>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</si>
  <si>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</si>
  <si>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</si>
  <si>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</si>
  <si>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</si>
  <si>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</si>
  <si>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</si>
  <si>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</si>
  <si>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</si>
  <si>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</si>
  <si>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</si>
  <si>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</si>
  <si>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</si>
  <si>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</si>
  <si>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</si>
  <si>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</si>
  <si>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</si>
  <si>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</si>
  <si>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</si>
  <si>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</si>
  <si>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</si>
  <si>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</si>
  <si>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</si>
  <si>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</si>
  <si>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</si>
  <si>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</si>
  <si>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</si>
  <si>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</si>
  <si>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</si>
  <si>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</si>
  <si>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</si>
  <si>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</si>
  <si>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</si>
  <si>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</si>
  <si>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</si>
  <si>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</si>
  <si>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</si>
  <si>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</si>
  <si>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</si>
  <si>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</si>
  <si>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</si>
  <si>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</si>
  <si>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</si>
  <si>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</si>
  <si>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</si>
  <si>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</si>
  <si>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</si>
  <si>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</si>
  <si>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</si>
  <si>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</si>
  <si>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</si>
  <si>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</si>
  <si>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</si>
  <si>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</si>
  <si>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</si>
  <si>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</si>
  <si>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</si>
  <si>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</si>
  <si>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</si>
  <si>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</si>
  <si>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</si>
  <si>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</si>
  <si>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</si>
  <si>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</si>
  <si>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</si>
  <si>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</si>
  <si>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</si>
  <si>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</si>
  <si>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</si>
  <si>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</si>
  <si>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</si>
  <si>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</si>
  <si>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</si>
  <si>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</si>
  <si>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</si>
  <si>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</si>
  <si>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</si>
  <si>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</si>
  <si>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</si>
  <si>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</si>
  <si>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</si>
  <si>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</si>
  <si>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</si>
  <si>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</si>
  <si>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</si>
  <si>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</si>
  <si>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</si>
  <si>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</si>
  <si>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</si>
  <si>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</si>
  <si>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</si>
  <si>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</si>
  <si>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</si>
  <si>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</si>
  <si>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</si>
  <si>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</si>
  <si>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</si>
  <si>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</si>
  <si>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</si>
  <si>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</si>
  <si>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</si>
  <si>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</si>
  <si>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</si>
  <si>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</si>
  <si>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</si>
  <si>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</si>
  <si>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</si>
  <si>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</si>
  <si>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</si>
  <si>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</si>
  <si>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</si>
  <si>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</si>
  <si>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</si>
  <si>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</si>
  <si>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</si>
  <si>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</si>
  <si>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</si>
  <si>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</si>
  <si>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</si>
  <si>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</si>
  <si>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</si>
  <si>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</si>
  <si>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</si>
  <si>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</si>
  <si>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</si>
  <si>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</si>
  <si>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</si>
  <si>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</si>
  <si>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</si>
  <si>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</si>
  <si>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</si>
  <si>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</si>
  <si>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</si>
  <si>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</si>
  <si>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</si>
  <si>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</si>
  <si>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</si>
  <si>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</si>
  <si>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</si>
  <si>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</si>
  <si>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</si>
  <si>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</si>
  <si>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</si>
  <si>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</si>
  <si>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</si>
  <si>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</si>
  <si>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</si>
  <si>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</si>
  <si>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</si>
  <si>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</si>
  <si>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</si>
  <si>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</si>
  <si>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</si>
  <si>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</si>
  <si>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</si>
  <si>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</si>
  <si>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</si>
  <si>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</si>
  <si>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</si>
  <si>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</si>
  <si>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</si>
  <si>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</si>
  <si>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</si>
  <si>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</si>
  <si>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</si>
  <si>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</si>
  <si>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</si>
  <si>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</si>
  <si>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</si>
  <si>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</si>
  <si>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</si>
  <si>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</si>
  <si>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</si>
  <si>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</si>
  <si>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</si>
  <si>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</si>
  <si>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</si>
  <si>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</si>
  <si>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</si>
  <si>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</si>
  <si>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</si>
  <si>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</si>
  <si>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</si>
  <si>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</si>
  <si>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</si>
  <si>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</si>
  <si>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</si>
  <si>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</si>
  <si>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</si>
  <si>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</si>
  <si>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</si>
  <si>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</si>
  <si>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</si>
  <si>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</si>
  <si>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</si>
  <si>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</si>
  <si>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</si>
  <si>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</si>
  <si>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</si>
  <si>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</si>
  <si>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</si>
  <si>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</si>
  <si>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</si>
  <si>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</si>
  <si>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</si>
  <si>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</si>
  <si>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</si>
  <si>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</si>
  <si>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</si>
  <si>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</si>
  <si>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</si>
  <si>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</si>
  <si>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</si>
  <si>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</si>
  <si>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</si>
  <si>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</si>
  <si>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</si>
  <si>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</si>
  <si>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</si>
  <si>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</si>
  <si>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</si>
  <si>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</si>
  <si>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</si>
  <si>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</si>
  <si>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</si>
  <si>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</si>
  <si>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</si>
  <si>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</si>
  <si>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</si>
  <si>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</si>
  <si>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</si>
  <si>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</si>
  <si>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</si>
  <si>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</si>
  <si>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</si>
  <si>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</si>
  <si>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</si>
  <si>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</si>
  <si>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</si>
  <si>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</si>
  <si>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</si>
  <si>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</si>
  <si>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</si>
  <si>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</si>
  <si>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</si>
  <si>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</si>
  <si>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</si>
  <si>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</si>
  <si>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</si>
  <si>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</si>
  <si>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</si>
  <si>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</si>
  <si>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</si>
  <si>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</si>
  <si>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</si>
  <si>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</si>
  <si>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</si>
  <si>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</si>
  <si>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</si>
  <si>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</si>
  <si>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</si>
  <si>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</si>
  <si>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</si>
  <si>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</si>
  <si>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</si>
  <si>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</si>
  <si>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</si>
  <si>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</si>
  <si>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</si>
  <si>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</si>
  <si>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</si>
  <si>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</si>
  <si>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</si>
  <si>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</si>
  <si>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</si>
  <si>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</si>
  <si>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</si>
  <si>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</si>
  <si>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</si>
  <si>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</si>
  <si>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</si>
  <si>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</si>
  <si>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</si>
  <si>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</si>
  <si>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</si>
  <si>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</si>
  <si>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</si>
  <si>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</si>
  <si>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</si>
  <si>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</si>
  <si>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</si>
  <si>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</si>
  <si>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</si>
  <si>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</si>
  <si>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</si>
  <si>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</si>
  <si>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</si>
  <si>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</si>
  <si>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</si>
  <si>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</si>
  <si>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</si>
  <si>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</si>
  <si>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</si>
  <si>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</si>
  <si>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</si>
  <si>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</si>
  <si>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</si>
  <si>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</si>
  <si>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</si>
  <si>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</si>
  <si>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</si>
  <si>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</si>
  <si>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</si>
  <si>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</si>
  <si>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</si>
  <si>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</si>
  <si>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</si>
  <si>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</si>
  <si>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</si>
  <si>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</si>
  <si>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</si>
  <si>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</si>
  <si>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</si>
  <si>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</si>
  <si>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</si>
  <si>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</si>
  <si>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</si>
  <si>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</si>
  <si>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</si>
  <si>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</si>
  <si>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</si>
  <si>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</si>
  <si>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</si>
  <si>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</si>
  <si>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</si>
  <si>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</si>
  <si>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</si>
  <si>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</si>
  <si>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</si>
  <si>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</si>
  <si>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</si>
  <si>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</si>
  <si>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</si>
  <si>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</si>
  <si>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</si>
  <si>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</si>
  <si>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</si>
  <si>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</si>
  <si>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</si>
  <si>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</si>
  <si>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</si>
  <si>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</si>
  <si>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</si>
  <si>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</si>
  <si>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</si>
  <si>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</si>
  <si>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</si>
  <si>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</si>
  <si>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</si>
  <si>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</si>
  <si>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</si>
  <si>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</si>
  <si>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</si>
  <si>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</si>
  <si>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</si>
  <si>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</si>
  <si>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</si>
  <si>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</si>
  <si>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</si>
  <si>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</si>
  <si>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</si>
  <si>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</si>
  <si>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</si>
  <si>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</si>
  <si>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</si>
  <si>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</si>
  <si>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</si>
  <si>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</si>
  <si>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</si>
  <si>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</si>
  <si>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</si>
  <si>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</si>
  <si>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</si>
  <si>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</si>
  <si>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</si>
  <si>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</si>
  <si>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</si>
  <si>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</si>
  <si>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</si>
  <si>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</si>
  <si>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</si>
  <si>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</si>
  <si>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</si>
  <si>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</si>
  <si>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</si>
  <si>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</si>
  <si>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</si>
  <si>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</si>
  <si>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</si>
  <si>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</si>
  <si>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</si>
  <si>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</si>
  <si>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</si>
  <si>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</si>
  <si>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</si>
  <si>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</si>
  <si>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</si>
  <si>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</si>
  <si>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</si>
  <si>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</si>
  <si>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</si>
  <si>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</si>
  <si>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</si>
  <si>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</si>
  <si>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</si>
  <si>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</si>
  <si>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</si>
  <si>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</si>
  <si>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</si>
  <si>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</si>
  <si>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</si>
  <si>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</si>
  <si>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</si>
  <si>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</si>
  <si>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</si>
  <si>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</si>
  <si>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</si>
  <si>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</si>
  <si>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</si>
  <si>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</si>
  <si>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</si>
  <si>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</si>
  <si>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</si>
  <si>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</si>
  <si>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</si>
  <si>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</si>
  <si>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</si>
  <si>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</si>
  <si>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</si>
  <si>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</si>
  <si>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</si>
  <si>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</si>
  <si>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</si>
  <si>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</si>
  <si>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</si>
  <si>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</si>
  <si>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</si>
  <si>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</si>
  <si>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</si>
  <si>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</si>
  <si>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</si>
  <si>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</si>
  <si>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</si>
  <si>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</si>
  <si>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</si>
  <si>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</si>
  <si>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</si>
  <si>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</si>
  <si>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</si>
  <si>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</si>
  <si>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</si>
  <si>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</si>
  <si>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</si>
  <si>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</si>
  <si>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</si>
  <si>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</si>
  <si>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</si>
  <si>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</si>
  <si>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</si>
  <si>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</si>
  <si>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</si>
  <si>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</si>
  <si>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</si>
  <si>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</si>
  <si>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</si>
  <si>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</si>
  <si>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</si>
  <si>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</si>
  <si>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</si>
  <si>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</si>
  <si>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</si>
  <si>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</si>
  <si>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</si>
  <si>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</si>
  <si>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</si>
  <si>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</si>
  <si>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</si>
  <si>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</si>
  <si>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</si>
  <si>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</si>
  <si>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</si>
  <si>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</si>
  <si>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</si>
  <si>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</si>
  <si>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</si>
  <si>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</si>
  <si>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</si>
  <si>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</si>
  <si>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</si>
  <si>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</si>
  <si>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</si>
  <si>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</si>
  <si>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</si>
  <si>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</si>
  <si>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</si>
  <si>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</si>
  <si>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</si>
  <si>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</si>
  <si>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</si>
  <si>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</si>
  <si>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</si>
  <si>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</si>
  <si>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</si>
  <si>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</si>
  <si>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</si>
  <si>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</si>
  <si>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</si>
  <si>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</si>
  <si>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</si>
  <si>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</si>
  <si>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</si>
  <si>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</si>
  <si>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</si>
  <si>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</si>
  <si>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</si>
  <si>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</si>
  <si>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</si>
  <si>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</si>
  <si>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</si>
  <si>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</si>
  <si>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</si>
  <si>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</si>
  <si>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</si>
  <si>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</si>
  <si>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</si>
  <si>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</si>
  <si>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</si>
  <si>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</si>
  <si>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</si>
  <si>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</si>
  <si>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</si>
  <si>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</si>
  <si>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</si>
  <si>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</si>
  <si>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</si>
  <si>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</si>
  <si>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</si>
  <si>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</si>
  <si>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</si>
  <si>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</si>
  <si>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</si>
  <si>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</si>
  <si>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</si>
  <si>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</si>
  <si>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</si>
  <si>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</si>
  <si>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</si>
  <si>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</si>
  <si>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</si>
  <si>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</si>
  <si>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</si>
  <si>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</si>
  <si>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</si>
  <si>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</si>
  <si>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</si>
  <si>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</si>
  <si>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</si>
  <si>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</si>
  <si>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</si>
  <si>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</si>
  <si>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</si>
  <si>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</si>
  <si>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</si>
  <si>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</si>
  <si>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</si>
  <si>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</si>
  <si>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</si>
  <si>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</si>
  <si>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</si>
  <si>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</si>
  <si>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</si>
  <si>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</si>
  <si>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</si>
  <si>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</si>
  <si>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</si>
  <si>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</si>
  <si>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</si>
  <si>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</si>
  <si>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</si>
  <si>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</si>
  <si>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</si>
  <si>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</si>
  <si>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</si>
  <si>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</si>
  <si>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</si>
  <si>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</si>
  <si>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</si>
  <si>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</si>
  <si>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</si>
  <si>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</si>
  <si>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</si>
  <si>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</si>
  <si>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</si>
  <si>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</si>
  <si>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</si>
  <si>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</si>
  <si>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</si>
  <si>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</si>
  <si>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</si>
  <si>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</si>
  <si>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</si>
  <si>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</si>
  <si>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</si>
  <si>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</si>
  <si>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</si>
  <si>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</si>
  <si>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</si>
  <si>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</si>
  <si>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</si>
  <si>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</si>
  <si>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</si>
  <si>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</si>
  <si>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</si>
  <si>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</si>
  <si>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</si>
  <si>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</si>
  <si>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</si>
  <si>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</si>
  <si>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</si>
  <si>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</si>
  <si>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</si>
  <si>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</si>
  <si>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</si>
  <si>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</si>
  <si>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</si>
  <si>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</si>
  <si>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</si>
  <si>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</si>
  <si>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</si>
  <si>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</si>
  <si>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</si>
  <si>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</si>
  <si>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</si>
  <si>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</si>
  <si>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</si>
  <si>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</si>
  <si>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</si>
  <si>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</si>
  <si>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</si>
  <si>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</si>
  <si>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</si>
  <si>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</si>
  <si>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</si>
  <si>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</si>
  <si>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</si>
  <si>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</si>
  <si>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</si>
  <si>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</si>
  <si>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</si>
  <si>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</si>
  <si>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</si>
  <si>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</si>
  <si>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</si>
  <si>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</si>
  <si>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</si>
  <si>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</si>
  <si>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</si>
  <si>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</si>
  <si>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</si>
  <si>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</si>
  <si>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</si>
  <si>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</si>
  <si>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</si>
  <si>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</si>
  <si>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</si>
  <si>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</si>
  <si>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</si>
  <si>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</si>
  <si>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</si>
  <si>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</si>
  <si>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</si>
  <si>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</si>
  <si>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</si>
  <si>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</si>
  <si>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</si>
  <si>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</si>
  <si>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</si>
  <si>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</si>
  <si>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</si>
  <si>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</si>
  <si>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</si>
  <si>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</si>
  <si>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</si>
  <si>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</si>
  <si>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</si>
  <si>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</si>
  <si>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</si>
  <si>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</si>
  <si>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</si>
  <si>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</si>
  <si>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</si>
  <si>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</si>
  <si>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</si>
  <si>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</si>
  <si>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</si>
  <si>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</si>
  <si>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</si>
  <si>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</si>
  <si>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</si>
  <si>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</si>
  <si>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</si>
  <si>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</si>
  <si>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</si>
  <si>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</si>
  <si>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</si>
  <si>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</si>
  <si>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</si>
  <si>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</si>
  <si>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</si>
  <si>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</si>
  <si>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</si>
  <si>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</si>
  <si>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</si>
  <si>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</si>
  <si>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</si>
  <si>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</si>
  <si>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</si>
  <si>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</si>
  <si>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</si>
  <si>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</si>
  <si>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</si>
  <si>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</si>
  <si>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</si>
  <si>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</si>
  <si>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</si>
  <si>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</si>
  <si>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</si>
  <si>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</si>
  <si>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</si>
  <si>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</si>
  <si>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</si>
  <si>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</si>
  <si>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</si>
  <si>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</si>
  <si>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</si>
  <si>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</si>
  <si>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</si>
  <si>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</si>
  <si>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</si>
  <si>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</si>
  <si>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</si>
  <si>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</si>
  <si>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</si>
  <si>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</si>
  <si>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</si>
  <si>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</si>
  <si>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</si>
  <si>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</si>
  <si>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</si>
  <si>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</si>
  <si>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</si>
  <si>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</si>
  <si>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</si>
  <si>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</si>
  <si>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</si>
  <si>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</si>
  <si>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</si>
  <si>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</si>
  <si>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</si>
  <si>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</si>
  <si>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</si>
  <si>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</si>
  <si>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</si>
  <si>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</si>
  <si>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</si>
  <si>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</si>
  <si>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</si>
  <si>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</si>
  <si>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</si>
  <si>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</si>
  <si>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</si>
  <si>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</si>
  <si>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</si>
  <si>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</si>
  <si>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</si>
  <si>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</si>
  <si>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</si>
  <si>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</si>
  <si>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</si>
  <si>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</si>
  <si>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</si>
  <si>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</si>
  <si>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</si>
  <si>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</si>
  <si>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</si>
  <si>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</si>
  <si>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</si>
  <si>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</si>
  <si>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</si>
  <si>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</si>
  <si>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</si>
  <si>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</si>
  <si>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</si>
  <si>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</si>
  <si>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</si>
  <si>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</si>
  <si>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</si>
  <si>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</si>
  <si>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</si>
  <si>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</si>
  <si>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</si>
  <si>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</si>
  <si>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</si>
  <si>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</si>
  <si>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</si>
  <si>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</si>
  <si>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</si>
  <si>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</si>
  <si>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</si>
  <si>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</si>
  <si>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</si>
  <si>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</si>
  <si>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</si>
  <si>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</si>
  <si>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</si>
  <si>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</si>
  <si>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</si>
  <si>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</si>
  <si>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</si>
  <si>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</si>
  <si>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</si>
  <si>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</si>
  <si>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</si>
  <si>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</si>
  <si>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</si>
  <si>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</si>
  <si>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</si>
  <si>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</si>
  <si>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</si>
  <si>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</si>
  <si>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</si>
  <si>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</si>
  <si>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</si>
  <si>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</si>
  <si>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</si>
  <si>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</si>
  <si>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</si>
  <si>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</si>
  <si>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</si>
  <si>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</si>
  <si>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</si>
  <si>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</si>
  <si>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</si>
  <si>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</si>
  <si>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</si>
  <si>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</si>
  <si>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</si>
  <si>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</si>
  <si>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</si>
  <si>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</si>
  <si>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</si>
  <si>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</si>
  <si>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</si>
  <si>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</si>
  <si>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</si>
  <si>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</si>
  <si>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</si>
  <si>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</si>
  <si>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</si>
  <si>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</si>
  <si>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</si>
  <si>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</si>
  <si>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</si>
  <si>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</si>
  <si>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</si>
  <si>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</si>
  <si>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</si>
  <si>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</si>
  <si>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</si>
  <si>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</si>
  <si>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</si>
  <si>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</si>
  <si>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</si>
  <si>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</si>
  <si>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</si>
  <si>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</si>
  <si>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</si>
  <si>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</si>
  <si>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</si>
  <si>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</si>
  <si>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</si>
  <si>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</si>
  <si>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</si>
  <si>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</si>
  <si>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</si>
  <si>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</si>
  <si>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</si>
  <si>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</si>
  <si>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</si>
  <si>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</si>
  <si>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</si>
  <si>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</si>
  <si>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</si>
  <si>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</si>
  <si>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</si>
  <si>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</si>
  <si>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</si>
  <si>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</si>
  <si>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</si>
  <si>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</si>
  <si>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</si>
  <si>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</si>
  <si>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</si>
  <si>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</si>
  <si>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</si>
  <si>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</si>
  <si>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</si>
  <si>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</si>
  <si>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</si>
  <si>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</si>
  <si>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</si>
  <si>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</si>
  <si>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</si>
  <si>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</si>
  <si>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</si>
  <si>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</si>
  <si>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</si>
  <si>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</si>
  <si>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</si>
  <si>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</si>
  <si>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</si>
  <si>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</si>
  <si>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</si>
  <si>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</si>
  <si>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</si>
  <si>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</si>
  <si>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</si>
  <si>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</si>
  <si>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</si>
  <si>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</si>
  <si>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</si>
  <si>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</si>
  <si>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</si>
  <si>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</si>
  <si>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</si>
  <si>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</si>
  <si>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</si>
  <si>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</si>
  <si>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</si>
  <si>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</si>
  <si>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</si>
  <si>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</si>
  <si>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</si>
  <si>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</si>
  <si>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</si>
  <si>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</si>
  <si>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</si>
  <si>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</si>
  <si>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</si>
  <si>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</si>
  <si>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</si>
  <si>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</si>
  <si>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</si>
  <si>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</si>
  <si>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</si>
  <si>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</si>
  <si>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</si>
  <si>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</si>
  <si>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</si>
  <si>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</si>
  <si>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</si>
  <si>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</si>
  <si>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</si>
  <si>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</si>
  <si>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</si>
  <si>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</si>
  <si>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</si>
  <si>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</si>
  <si>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</si>
  <si>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</si>
  <si>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</si>
  <si>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</si>
  <si>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</si>
  <si>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</si>
  <si>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</si>
  <si>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</si>
  <si>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</si>
  <si>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</si>
  <si>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</si>
  <si>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</si>
  <si>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</si>
  <si>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</si>
  <si>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</si>
  <si>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</si>
  <si>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</si>
  <si>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</si>
  <si>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</si>
  <si>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</si>
  <si>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</si>
  <si>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</si>
  <si>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</si>
  <si>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</si>
  <si>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</si>
  <si>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</si>
  <si>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</si>
  <si>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</si>
  <si>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</si>
  <si>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</si>
  <si>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</si>
  <si>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</si>
  <si>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</si>
  <si>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</si>
  <si>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</si>
  <si>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</si>
  <si>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</si>
  <si>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</si>
  <si>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</si>
  <si>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</si>
  <si>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</si>
  <si>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</si>
  <si>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</si>
  <si>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</si>
  <si>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</si>
  <si>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</si>
  <si>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</si>
  <si>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</si>
  <si>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</si>
  <si>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</si>
  <si>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</si>
  <si>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</si>
  <si>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</si>
  <si>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</si>
  <si>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</si>
  <si>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</si>
  <si>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</si>
  <si>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</si>
  <si>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</si>
  <si>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</si>
  <si>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</si>
  <si>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</si>
  <si>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</si>
  <si>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</si>
  <si>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</si>
  <si>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</si>
  <si>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</si>
  <si>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</si>
  <si>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</si>
  <si>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</si>
  <si>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</si>
  <si>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</si>
  <si>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</si>
  <si>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</si>
  <si>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</si>
  <si>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</si>
  <si>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</si>
  <si>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</si>
  <si>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</si>
  <si>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</si>
  <si>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</si>
  <si>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</si>
  <si>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</si>
  <si>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</si>
  <si>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</si>
  <si>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</si>
  <si>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</si>
  <si>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</si>
  <si>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</si>
  <si>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</si>
  <si>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</si>
  <si>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</si>
  <si>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</si>
  <si>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</si>
  <si>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</si>
  <si>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</si>
  <si>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</si>
  <si>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</si>
  <si>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</si>
  <si>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</si>
  <si>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</si>
  <si>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</si>
  <si>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</si>
  <si>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</si>
  <si>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</si>
  <si>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</si>
  <si>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</si>
  <si>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</si>
  <si>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</si>
  <si>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</si>
  <si>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</si>
  <si>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</si>
  <si>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</si>
  <si>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</si>
  <si>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</si>
  <si>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</si>
  <si>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</si>
  <si>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</si>
  <si>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</si>
  <si>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</si>
  <si>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</si>
  <si>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</si>
  <si>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</si>
  <si>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</si>
  <si>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</si>
  <si>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</si>
  <si>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</si>
  <si>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</si>
  <si>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</si>
  <si>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</si>
  <si>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</si>
  <si>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</si>
  <si>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</si>
  <si>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</si>
  <si>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</si>
  <si>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</si>
  <si>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</si>
  <si>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</si>
  <si>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</si>
  <si>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</si>
  <si>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</si>
  <si>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</si>
  <si>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</si>
  <si>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</si>
  <si>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</si>
  <si>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</si>
  <si>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</si>
  <si>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</si>
  <si>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</si>
  <si>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</si>
  <si>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</si>
  <si>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</si>
  <si>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</si>
  <si>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</si>
  <si>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</si>
  <si>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</si>
  <si>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</si>
  <si>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</si>
  <si>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</si>
  <si>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</si>
  <si>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</si>
  <si>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</si>
  <si>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</si>
  <si>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</si>
  <si>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</si>
  <si>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</si>
  <si>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</si>
  <si>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</si>
  <si>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</si>
  <si>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</si>
  <si>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</si>
  <si>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</si>
  <si>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</si>
  <si>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</si>
  <si>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</si>
  <si>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</si>
  <si>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</si>
  <si>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</si>
  <si>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</si>
  <si>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</si>
  <si>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</si>
  <si>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</si>
  <si>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</si>
  <si>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</si>
  <si>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</si>
  <si>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</si>
  <si>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</si>
  <si>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</si>
  <si>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</si>
  <si>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</si>
  <si>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</si>
  <si>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</si>
  <si>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</si>
  <si>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</si>
  <si>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</si>
  <si>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</si>
  <si>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</si>
  <si>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</si>
  <si>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</si>
  <si>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</si>
  <si>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</si>
  <si>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</si>
  <si>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</si>
  <si>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</si>
  <si>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</si>
  <si>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</si>
  <si>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</si>
  <si>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</si>
  <si>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</si>
  <si>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</si>
  <si>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</si>
  <si>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</si>
  <si>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</si>
  <si>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</si>
  <si>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</si>
  <si>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</si>
  <si>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</si>
  <si>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</si>
  <si>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</si>
  <si>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</si>
  <si>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</si>
  <si>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</si>
  <si>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</si>
  <si>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</si>
  <si>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</si>
  <si>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</si>
  <si>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</si>
  <si>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</si>
  <si>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</si>
  <si>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</si>
  <si>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</si>
  <si>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</si>
  <si>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</si>
  <si>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</si>
  <si>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</si>
  <si>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</si>
  <si>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</si>
  <si>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</si>
  <si>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</si>
  <si>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</si>
  <si>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</si>
  <si>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</si>
  <si>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</si>
  <si>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</si>
  <si>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</si>
  <si>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</si>
  <si>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</si>
  <si>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</si>
  <si>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</si>
  <si>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</si>
  <si>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</si>
  <si>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</si>
  <si>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</si>
  <si>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</si>
  <si>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</si>
  <si>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</si>
  <si>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</si>
  <si>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</si>
  <si>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</si>
  <si>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</si>
  <si>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</si>
  <si>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</si>
  <si>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</si>
  <si>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</si>
  <si>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</si>
  <si>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</si>
  <si>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</si>
  <si>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</si>
  <si>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</si>
  <si>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</si>
  <si>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</si>
  <si>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</si>
  <si>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</si>
  <si>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</si>
  <si>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</si>
  <si>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</si>
  <si>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</si>
  <si>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</si>
  <si>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</si>
  <si>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</si>
  <si>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</si>
  <si>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</si>
  <si>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</si>
  <si>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</si>
  <si>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</si>
  <si>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</si>
  <si>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</si>
  <si>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</si>
  <si>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</si>
  <si>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</si>
  <si>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</si>
  <si>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</si>
  <si>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</si>
  <si>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</si>
  <si>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</si>
  <si>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</si>
  <si>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</si>
  <si>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</si>
  <si>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</si>
  <si>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</si>
  <si>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</si>
  <si>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</si>
  <si>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</si>
  <si>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</si>
  <si>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</si>
  <si>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</si>
  <si>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</si>
  <si>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</si>
  <si>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</si>
  <si>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</si>
  <si>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</si>
  <si>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</si>
  <si>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</si>
  <si>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</si>
  <si>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</si>
  <si>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</si>
  <si>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</si>
  <si>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</si>
  <si>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</si>
  <si>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</si>
  <si>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</si>
  <si>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</si>
  <si>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</si>
  <si>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</si>
  <si>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</si>
  <si>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</si>
  <si>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</si>
  <si>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</si>
  <si>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</si>
  <si>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</si>
  <si>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</si>
  <si>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</si>
  <si>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</si>
  <si>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</si>
  <si>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</si>
  <si>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</si>
  <si>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</si>
  <si>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</si>
  <si>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</si>
  <si>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</si>
  <si>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</si>
  <si>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</si>
  <si>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</si>
  <si>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</si>
  <si>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</si>
  <si>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</si>
  <si>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</si>
  <si>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</si>
  <si>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</si>
  <si>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</si>
  <si>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</si>
  <si>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</si>
  <si>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</si>
  <si>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</si>
  <si>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</si>
  <si>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</si>
  <si>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</si>
  <si>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</si>
  <si>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</si>
  <si>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</si>
  <si>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</si>
  <si>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</si>
  <si>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</si>
  <si>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</si>
  <si>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</si>
  <si>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</si>
  <si>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</si>
  <si>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</si>
  <si>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</si>
  <si>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</si>
  <si>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</si>
  <si>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</si>
  <si>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</si>
  <si>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</si>
  <si>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</si>
  <si>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</si>
  <si>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</si>
  <si>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</si>
  <si>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</si>
  <si>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</si>
  <si>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</si>
  <si>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</si>
  <si>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</si>
  <si>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</si>
  <si>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</si>
  <si>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</si>
  <si>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</si>
  <si>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</si>
  <si>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</si>
  <si>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</si>
  <si>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</si>
  <si>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</si>
  <si>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</si>
  <si>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</si>
  <si>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</si>
  <si>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</si>
  <si>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</si>
  <si>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</si>
  <si>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</si>
  <si>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</si>
  <si>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</si>
  <si>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</si>
  <si>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</si>
  <si>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</si>
  <si>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</si>
  <si>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</si>
  <si>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</si>
  <si>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</si>
  <si>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</si>
  <si>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</si>
  <si>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</si>
  <si>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</si>
  <si>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</si>
  <si>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</si>
  <si>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</si>
  <si>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</si>
  <si>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</si>
  <si>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</si>
  <si>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</si>
  <si>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</si>
  <si>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</si>
  <si>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</si>
  <si>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</si>
  <si>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</si>
  <si>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</si>
  <si>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</si>
  <si>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</si>
  <si>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</si>
  <si>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</si>
  <si>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</si>
  <si>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</si>
  <si>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</si>
  <si>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</si>
  <si>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</si>
  <si>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</si>
  <si>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</si>
  <si>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</si>
  <si>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</si>
  <si>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</si>
  <si>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</si>
  <si>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</si>
  <si>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</si>
  <si>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</si>
  <si>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</si>
  <si>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</si>
  <si>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</si>
  <si>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</si>
  <si>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</si>
  <si>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</si>
  <si>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</si>
  <si>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</si>
  <si>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</si>
  <si>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</si>
  <si>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</si>
  <si>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</si>
  <si>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</si>
  <si>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</si>
  <si>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</si>
  <si>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</si>
  <si>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</si>
  <si>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</si>
  <si>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</si>
  <si>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</si>
  <si>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</si>
  <si>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</si>
  <si>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</si>
  <si>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</si>
  <si>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</si>
  <si>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</si>
  <si>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</si>
  <si>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</si>
  <si>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</si>
  <si>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</si>
  <si>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</si>
  <si>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</si>
  <si>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</si>
  <si>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</si>
  <si>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</si>
  <si>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</si>
  <si>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</si>
  <si>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</si>
  <si>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</si>
  <si>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</si>
  <si>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</si>
  <si>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</si>
  <si>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</si>
  <si>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</si>
  <si>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</si>
  <si>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</si>
  <si>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</si>
  <si>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</si>
  <si>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</si>
  <si>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</si>
  <si>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</si>
  <si>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</si>
  <si>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</si>
  <si>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</si>
  <si>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</si>
  <si>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</si>
  <si>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</si>
  <si>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</si>
  <si>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</si>
  <si>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</si>
  <si>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</si>
  <si>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</si>
  <si>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</si>
  <si>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</si>
  <si>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</si>
  <si>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</si>
  <si>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</si>
  <si>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</si>
  <si>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</si>
  <si>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</si>
  <si>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</si>
  <si>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</si>
  <si>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</si>
  <si>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</si>
  <si>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</si>
  <si>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</si>
  <si>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</si>
  <si>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</si>
  <si>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</si>
  <si>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</si>
  <si>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</si>
  <si>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</si>
  <si>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</si>
  <si>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</si>
  <si>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</si>
  <si>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</si>
  <si>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</si>
  <si>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</si>
  <si>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</si>
  <si>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</si>
  <si>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</si>
  <si>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</si>
  <si>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</si>
  <si>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</si>
  <si>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</si>
  <si>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</si>
  <si>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</si>
  <si>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</si>
  <si>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</si>
  <si>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</si>
  <si>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</si>
  <si>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</si>
  <si>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</si>
  <si>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</si>
  <si>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</si>
  <si>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</si>
  <si>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</si>
  <si>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</si>
  <si>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</si>
  <si>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</si>
  <si>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</si>
  <si>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</si>
  <si>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</si>
  <si>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</si>
  <si>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</si>
  <si>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</si>
  <si>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</si>
  <si>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</si>
  <si>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</si>
  <si>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</si>
  <si>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</si>
  <si>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</si>
  <si>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</si>
  <si>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</si>
  <si>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</si>
  <si>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</si>
  <si>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</si>
  <si>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</si>
  <si>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</si>
  <si>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</si>
  <si>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</si>
  <si>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</si>
  <si>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</si>
  <si>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</si>
  <si>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</si>
  <si>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</si>
  <si>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</si>
  <si>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</si>
  <si>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</si>
  <si>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</si>
  <si>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</si>
  <si>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</si>
  <si>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</si>
  <si>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</si>
  <si>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</si>
  <si>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</si>
  <si>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</si>
  <si>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</si>
  <si>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</si>
  <si>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</si>
  <si>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</si>
  <si>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</si>
  <si>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</si>
  <si>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</si>
  <si>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</si>
  <si>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</si>
  <si>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</si>
  <si>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</si>
  <si>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</si>
  <si>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</si>
  <si>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</si>
  <si>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</si>
  <si>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</si>
  <si>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</si>
  <si>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</si>
  <si>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</si>
  <si>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</si>
  <si>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</si>
  <si>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</si>
  <si>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</si>
  <si>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</si>
  <si>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</si>
  <si>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</si>
  <si>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</si>
  <si>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</si>
  <si>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</si>
  <si>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</si>
  <si>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</si>
  <si>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</si>
  <si>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</si>
  <si>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</si>
  <si>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</si>
  <si>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</si>
  <si>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</si>
  <si>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</si>
  <si>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</si>
  <si>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</si>
  <si>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</si>
  <si>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</si>
  <si>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</si>
  <si>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</si>
  <si>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</si>
  <si>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</si>
  <si>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</si>
  <si>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</si>
  <si>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</si>
  <si>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</si>
  <si>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</si>
  <si>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</si>
  <si>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</si>
  <si>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</si>
  <si>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</si>
  <si>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</si>
  <si>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</si>
  <si>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</si>
  <si>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</si>
  <si>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</si>
  <si>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</si>
  <si>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</si>
  <si>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</si>
  <si>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</si>
  <si>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</si>
  <si>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</si>
  <si>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</si>
  <si>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</si>
  <si>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</si>
  <si>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</si>
  <si>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</si>
  <si>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</si>
  <si>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</si>
  <si>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</si>
  <si>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</si>
  <si>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</si>
  <si>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</si>
  <si>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</si>
  <si>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</si>
  <si>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</si>
  <si>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</si>
  <si>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</si>
  <si>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</si>
  <si>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</si>
  <si>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</si>
  <si>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</si>
  <si>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</si>
  <si>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</si>
  <si>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</si>
  <si>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</si>
  <si>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</si>
  <si>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</si>
  <si>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</si>
  <si>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</si>
  <si>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</si>
  <si>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</si>
  <si>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</si>
  <si>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</si>
  <si>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</si>
  <si>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</si>
  <si>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</si>
  <si>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</si>
  <si>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</si>
  <si>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</si>
  <si>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</si>
  <si>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</si>
  <si>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</si>
  <si>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</si>
  <si>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</si>
  <si>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</si>
  <si>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</si>
  <si>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</si>
  <si>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</si>
  <si>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</si>
  <si>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</si>
  <si>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</si>
  <si>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</si>
  <si>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</si>
  <si>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</si>
  <si>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</si>
  <si>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</si>
  <si>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</si>
  <si>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</si>
  <si>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</si>
  <si>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</si>
  <si>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</si>
  <si>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</si>
  <si>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</si>
  <si>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</si>
  <si>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</si>
  <si>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</si>
  <si>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</si>
  <si>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</si>
  <si>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</si>
  <si>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</si>
  <si>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</si>
  <si>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</si>
  <si>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</si>
  <si>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</si>
  <si>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</si>
  <si>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</si>
  <si>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</si>
  <si>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</si>
  <si>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</si>
  <si>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</si>
  <si>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</si>
  <si>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</si>
  <si>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</si>
  <si>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</si>
  <si>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</si>
  <si>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</si>
  <si>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</si>
  <si>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</si>
  <si>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</si>
  <si>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</si>
  <si>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</si>
  <si>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</si>
  <si>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</si>
  <si>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</si>
  <si>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</si>
  <si>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</si>
  <si>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</si>
  <si>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</si>
  <si>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</si>
  <si>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</si>
  <si>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</si>
  <si>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</si>
  <si>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</si>
  <si>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</si>
  <si>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</si>
  <si>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</si>
  <si>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</si>
  <si>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</si>
  <si>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</si>
  <si>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</si>
  <si>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</si>
  <si>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</si>
  <si>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</si>
  <si>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</si>
  <si>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</si>
  <si>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</si>
  <si>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</si>
  <si>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</si>
  <si>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</si>
  <si>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</si>
  <si>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</si>
  <si>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</si>
  <si>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</si>
  <si>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</si>
  <si>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</si>
  <si>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</si>
  <si>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</si>
  <si>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</si>
  <si>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</si>
  <si>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</si>
  <si>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</si>
  <si>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</si>
  <si>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</si>
  <si>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</si>
  <si>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</si>
  <si>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</si>
  <si>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</si>
  <si>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</si>
  <si>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</si>
  <si>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</si>
  <si>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</si>
  <si>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</si>
  <si>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</si>
  <si>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</si>
  <si>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</si>
  <si>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</si>
  <si>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</si>
  <si>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</si>
  <si>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</si>
  <si>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</si>
  <si>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</si>
  <si>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</si>
  <si>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</si>
  <si>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</si>
  <si>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</si>
  <si>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</si>
  <si>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</si>
  <si>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</si>
  <si>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</si>
  <si>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</si>
  <si>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</si>
  <si>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</si>
  <si>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</si>
  <si>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</si>
  <si>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</si>
  <si>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</si>
  <si>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</si>
  <si>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</si>
  <si>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</si>
  <si>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</si>
  <si>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</si>
  <si>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</si>
  <si>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</si>
  <si>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</si>
  <si>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</si>
  <si>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</si>
  <si>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</si>
  <si>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</si>
  <si>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</si>
  <si>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</si>
  <si>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</si>
  <si>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</si>
  <si>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</si>
  <si>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</si>
  <si>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</si>
  <si>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</si>
  <si>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</si>
  <si>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</si>
  <si>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</si>
  <si>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</si>
  <si>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</si>
  <si>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</si>
  <si>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</si>
  <si>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</si>
  <si>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</si>
  <si>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</si>
  <si>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</si>
  <si>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</si>
  <si>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</si>
  <si>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</si>
  <si>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</si>
  <si>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</si>
  <si>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</si>
  <si>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</si>
  <si>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</si>
  <si>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</si>
  <si>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</si>
  <si>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</si>
  <si>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</si>
  <si>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</si>
  <si>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</si>
  <si>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</si>
  <si>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</si>
  <si>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</si>
  <si>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</si>
  <si>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</si>
  <si>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</si>
  <si>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</si>
  <si>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</si>
  <si>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</si>
  <si>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</si>
  <si>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</si>
  <si>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</si>
  <si>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</si>
  <si>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</si>
  <si>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</si>
  <si>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</si>
  <si>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</si>
  <si>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</si>
  <si>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</si>
  <si>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</si>
  <si>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</si>
  <si>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</si>
  <si>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</si>
  <si>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</si>
  <si>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</si>
  <si>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</si>
  <si>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</si>
  <si>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</si>
  <si>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</si>
  <si>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</si>
  <si>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</si>
  <si>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</si>
  <si>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</si>
  <si>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</si>
  <si>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</si>
  <si>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</si>
  <si>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</si>
  <si>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</si>
  <si>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</si>
  <si>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</si>
  <si>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</si>
  <si>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</si>
  <si>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</si>
  <si>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</si>
  <si>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</si>
  <si>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</si>
  <si>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</si>
  <si>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</si>
  <si>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</si>
  <si>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</si>
  <si>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</si>
  <si>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</si>
  <si>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</si>
  <si>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</si>
  <si>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</si>
  <si>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</si>
  <si>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</si>
  <si>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</si>
  <si>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</si>
  <si>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</si>
  <si>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</si>
  <si>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</si>
  <si>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</si>
  <si>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</si>
  <si>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</si>
  <si>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</si>
  <si>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</si>
  <si>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</si>
  <si>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</si>
  <si>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</si>
  <si>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</si>
  <si>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</si>
  <si>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</si>
  <si>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</si>
  <si>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</si>
  <si>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</si>
  <si>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</si>
  <si>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</si>
  <si>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</si>
  <si>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</si>
  <si>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</si>
  <si>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</si>
  <si>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</si>
  <si>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</si>
  <si>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</si>
  <si>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</si>
  <si>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</si>
  <si>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</si>
  <si>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</si>
  <si>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</si>
  <si>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</si>
  <si>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</si>
  <si>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</si>
  <si>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</si>
  <si>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</si>
  <si>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</si>
  <si>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</si>
  <si>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</si>
  <si>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</si>
  <si>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</si>
  <si>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</si>
  <si>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</si>
  <si>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</si>
  <si>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</si>
  <si>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</si>
  <si>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</si>
  <si>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</si>
  <si>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</si>
  <si>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</si>
  <si>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</si>
  <si>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</si>
  <si>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</si>
  <si>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</si>
  <si>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</si>
  <si>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</si>
  <si>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</si>
  <si>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</si>
  <si>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</si>
  <si>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</si>
  <si>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</si>
  <si>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</si>
  <si>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</si>
  <si>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</si>
  <si>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</si>
  <si>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</si>
  <si>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</si>
  <si>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</si>
  <si>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</si>
  <si>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</si>
  <si>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</si>
  <si>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</si>
  <si>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</si>
  <si>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</si>
  <si>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</si>
  <si>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</si>
  <si>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</si>
  <si>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</si>
  <si>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</si>
  <si>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</si>
  <si>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</si>
  <si>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</si>
  <si>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</si>
  <si>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</si>
  <si>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</si>
  <si>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</si>
  <si>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</si>
  <si>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</si>
  <si>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</si>
  <si>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</si>
  <si>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</si>
  <si>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</si>
  <si>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</si>
  <si>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</si>
  <si>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</si>
  <si>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</si>
  <si>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</si>
  <si>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</si>
  <si>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</si>
  <si>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</si>
  <si>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</si>
  <si>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</si>
  <si>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</si>
  <si>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</si>
  <si>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</si>
  <si>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</si>
  <si>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</si>
  <si>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</si>
  <si>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</si>
  <si>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</si>
  <si>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</si>
  <si>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</si>
  <si>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</si>
  <si>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</si>
  <si>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</si>
  <si>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</si>
  <si>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</si>
  <si>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</si>
  <si>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</si>
  <si>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</si>
  <si>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</si>
  <si>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</si>
  <si>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</si>
  <si>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</si>
  <si>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</si>
  <si>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</si>
  <si>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</si>
  <si>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</si>
  <si>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</si>
  <si>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</si>
  <si>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</si>
  <si>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</si>
  <si>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</si>
  <si>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</si>
  <si>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</si>
  <si>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</si>
  <si>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</si>
  <si>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</si>
  <si>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</si>
  <si>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</si>
  <si>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</si>
  <si>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</si>
  <si>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</si>
  <si>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</si>
  <si>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</si>
  <si>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</si>
  <si>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</si>
  <si>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</si>
  <si>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</si>
  <si>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</si>
  <si>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</si>
  <si>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</si>
  <si>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</si>
  <si>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</si>
  <si>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</si>
  <si>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</si>
  <si>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</si>
  <si>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</si>
  <si>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</si>
  <si>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</si>
  <si>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</si>
  <si>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</si>
  <si>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</si>
  <si>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</si>
  <si>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</si>
  <si>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</si>
  <si>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</si>
  <si>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</si>
  <si>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</si>
  <si>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</si>
  <si>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</si>
  <si>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</si>
  <si>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</si>
  <si>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</si>
  <si>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</si>
  <si>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</si>
  <si>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</si>
  <si>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</si>
  <si>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</si>
  <si>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</si>
  <si>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</si>
  <si>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</si>
  <si>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</si>
  <si>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</si>
  <si>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</si>
  <si>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</si>
  <si>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</si>
  <si>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</si>
  <si>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</si>
  <si>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</si>
  <si>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</si>
  <si>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</si>
  <si>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</si>
  <si>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</si>
  <si>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</si>
  <si>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</si>
  <si>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</si>
  <si>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</si>
  <si>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</si>
  <si>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</si>
  <si>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</si>
  <si>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</si>
  <si>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</si>
  <si>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</si>
  <si>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</si>
  <si>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</si>
  <si>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</si>
  <si>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</si>
  <si>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</si>
  <si>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</si>
  <si>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</si>
  <si>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</si>
  <si>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</si>
  <si>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</si>
  <si>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</si>
  <si>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</si>
  <si>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</si>
  <si>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</si>
  <si>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</si>
  <si>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</si>
  <si>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</si>
  <si>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</si>
  <si>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</si>
  <si>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</si>
  <si>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</si>
  <si>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</si>
  <si>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</si>
  <si>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</si>
  <si>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</si>
  <si>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</si>
  <si>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</si>
  <si>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</si>
  <si>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</si>
  <si>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</si>
  <si>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</si>
  <si>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</si>
  <si>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</si>
  <si>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</si>
  <si>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</si>
  <si>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</si>
  <si>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</si>
  <si>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</si>
  <si>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</si>
  <si>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</si>
  <si>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</si>
  <si>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</si>
  <si>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</si>
  <si>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</si>
  <si>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</si>
  <si>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</si>
  <si>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</si>
  <si>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</si>
  <si>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</si>
  <si>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</si>
  <si>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</si>
  <si>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</si>
  <si>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</si>
  <si>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</si>
  <si>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</si>
  <si>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</si>
  <si>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</si>
  <si>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</si>
  <si>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</si>
  <si>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</si>
  <si>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</si>
  <si>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</si>
  <si>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</si>
  <si>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</si>
  <si>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</si>
  <si>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</si>
  <si>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</si>
  <si>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</si>
  <si>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</si>
  <si>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</si>
  <si>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</si>
  <si>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</si>
  <si>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</si>
  <si>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</si>
  <si>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</si>
  <si>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</si>
  <si>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</si>
  <si>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</si>
  <si>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</si>
  <si>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</si>
  <si>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</si>
  <si>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</si>
  <si>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</si>
  <si>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</si>
  <si>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</si>
  <si>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</si>
  <si>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</si>
  <si>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</si>
  <si>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</si>
  <si>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</si>
  <si>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</si>
  <si>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</si>
  <si>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</si>
  <si>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</si>
  <si>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</si>
  <si>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</si>
  <si>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</si>
  <si>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</si>
  <si>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</si>
  <si>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</si>
  <si>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</si>
  <si>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</si>
  <si>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</si>
  <si>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</si>
  <si>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</si>
  <si>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</si>
  <si>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</si>
  <si>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</si>
  <si>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</si>
  <si>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</si>
  <si>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</si>
  <si>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</si>
  <si>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</si>
  <si>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</si>
  <si>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</si>
  <si>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</si>
  <si>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</si>
  <si>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</si>
  <si>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</si>
  <si>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</si>
  <si>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</si>
  <si>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</si>
  <si>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</si>
  <si>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</si>
  <si>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</si>
  <si>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</si>
  <si>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</si>
  <si>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</si>
  <si>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</si>
  <si>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</si>
  <si>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</si>
  <si>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</si>
  <si>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</si>
  <si>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</si>
  <si>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</si>
  <si>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</si>
  <si>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</si>
  <si>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</si>
  <si>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</si>
  <si>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</si>
  <si>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</si>
  <si>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</si>
  <si>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</si>
  <si>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</si>
  <si>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</si>
  <si>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</si>
  <si>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</si>
  <si>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</si>
  <si>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</si>
  <si>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</si>
  <si>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</si>
  <si>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</si>
  <si>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</si>
  <si>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</si>
  <si>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</si>
  <si>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</si>
  <si>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</si>
  <si>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</si>
  <si>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</si>
  <si>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</si>
  <si>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</si>
  <si>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</si>
  <si>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</si>
  <si>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</si>
  <si>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</si>
  <si>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</si>
  <si>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</si>
  <si>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</si>
  <si>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</si>
  <si>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</si>
  <si>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</si>
  <si>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</si>
  <si>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</si>
  <si>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</si>
  <si>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</si>
  <si>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</si>
  <si>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</si>
  <si>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</si>
  <si>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</si>
  <si>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</si>
  <si>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</si>
  <si>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</si>
  <si>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</si>
  <si>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</si>
  <si>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</si>
  <si>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</si>
  <si>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</si>
  <si>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</si>
  <si>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</si>
  <si>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</si>
  <si>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</si>
  <si>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</si>
  <si>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</si>
  <si>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</si>
  <si>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</si>
  <si>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</si>
  <si>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</si>
  <si>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</si>
  <si>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</si>
  <si>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</si>
  <si>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</si>
  <si>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</si>
  <si>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</si>
  <si>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</si>
  <si>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</si>
  <si>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</si>
  <si>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</si>
  <si>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</si>
  <si>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</si>
  <si>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</si>
  <si>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</si>
  <si>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</si>
  <si>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</si>
  <si>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</si>
  <si>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</si>
  <si>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</si>
  <si>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</si>
  <si>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</si>
  <si>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</si>
  <si>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</si>
  <si>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</si>
  <si>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</si>
  <si>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</si>
  <si>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</si>
  <si>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</si>
  <si>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</si>
  <si>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</si>
  <si>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</si>
  <si>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</si>
  <si>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</si>
  <si>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</si>
  <si>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</si>
  <si>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</si>
  <si>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</si>
  <si>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</si>
  <si>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</si>
  <si>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</si>
  <si>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</si>
  <si>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</si>
  <si>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</si>
  <si>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</si>
  <si>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</si>
  <si>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</si>
  <si>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</si>
  <si>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</si>
  <si>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</si>
  <si>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</si>
  <si>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</si>
  <si>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</si>
  <si>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</si>
  <si>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</si>
  <si>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</si>
  <si>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</si>
  <si>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</si>
  <si>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</si>
  <si>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</si>
  <si>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</si>
  <si>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</si>
  <si>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</si>
  <si>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</si>
  <si>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</si>
  <si>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</si>
  <si>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</si>
  <si>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</si>
  <si>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</si>
  <si>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</si>
  <si>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</si>
  <si>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</si>
  <si>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</si>
  <si>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</si>
  <si>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</si>
  <si>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</si>
  <si>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</si>
  <si>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</si>
  <si>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</si>
  <si>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</si>
  <si>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</si>
  <si>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</si>
  <si>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</si>
  <si>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</si>
  <si>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</si>
  <si>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</si>
  <si>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</si>
  <si>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</si>
  <si>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</si>
  <si>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</si>
  <si>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</si>
  <si>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</si>
  <si>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</si>
  <si>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</si>
  <si>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</si>
  <si>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</si>
  <si>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</si>
  <si>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</si>
  <si>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</si>
  <si>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</si>
  <si>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</si>
  <si>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</si>
  <si>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</si>
  <si>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</si>
  <si>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</si>
  <si>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</si>
  <si>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</si>
  <si>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</si>
  <si>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</si>
  <si>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</si>
  <si>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</si>
  <si>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</si>
  <si>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</si>
  <si>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</si>
  <si>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</si>
  <si>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</si>
  <si>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</si>
  <si>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</si>
  <si>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</si>
  <si>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</si>
  <si>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</si>
  <si>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</si>
  <si>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</si>
  <si>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</si>
  <si>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</si>
  <si>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</si>
  <si>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</si>
  <si>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</si>
  <si>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</si>
  <si>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</si>
  <si>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</si>
  <si>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</si>
  <si>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</si>
  <si>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</si>
  <si>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</si>
  <si>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</si>
  <si>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</si>
  <si>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</si>
  <si>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</si>
  <si>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</si>
  <si>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</si>
  <si>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</si>
  <si>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</si>
  <si>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</si>
  <si>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</si>
  <si>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</si>
  <si>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</si>
  <si>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</si>
  <si>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</si>
  <si>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</si>
  <si>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</si>
  <si>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</si>
  <si>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</si>
  <si>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</si>
  <si>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</si>
  <si>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</si>
  <si>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</si>
  <si>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</si>
  <si>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</si>
  <si>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</si>
  <si>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</si>
  <si>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</si>
  <si>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</si>
  <si>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</si>
  <si>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</si>
  <si>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</si>
  <si>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</si>
  <si>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</si>
  <si>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</si>
  <si>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</si>
  <si>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</si>
  <si>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</si>
  <si>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</si>
  <si>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</si>
  <si>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</si>
  <si>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</si>
  <si>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</si>
  <si>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</si>
  <si>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</si>
  <si>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</si>
  <si>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</si>
  <si>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</si>
  <si>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</si>
  <si>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</si>
  <si>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</si>
  <si>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</si>
  <si>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</si>
  <si>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</si>
  <si>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</si>
  <si>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</si>
  <si>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</si>
  <si>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</si>
  <si>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</si>
  <si>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</si>
  <si>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</si>
  <si>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</si>
  <si>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</si>
  <si>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</si>
  <si>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</si>
  <si>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</si>
  <si>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</si>
  <si>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</si>
  <si>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</si>
  <si>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</si>
  <si>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</si>
  <si>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</si>
  <si>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</si>
  <si>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</si>
  <si>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</si>
  <si>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</si>
  <si>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</si>
  <si>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</si>
  <si>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</si>
  <si>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</si>
  <si>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</si>
  <si>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</si>
  <si>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</si>
  <si>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</si>
  <si>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</si>
  <si>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</si>
  <si>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</si>
  <si>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</si>
  <si>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</si>
  <si>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</si>
  <si>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</si>
  <si>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</si>
  <si>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</si>
  <si>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</si>
  <si>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</si>
  <si>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</si>
  <si>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</si>
  <si>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</si>
  <si>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</si>
  <si>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</si>
  <si>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</si>
  <si>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</si>
  <si>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</si>
  <si>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</si>
  <si>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</si>
  <si>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</si>
  <si>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</si>
  <si>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</si>
  <si>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</si>
  <si>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</si>
  <si>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</si>
  <si>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</si>
  <si>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</si>
  <si>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</si>
  <si>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</si>
  <si>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</si>
  <si>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</si>
  <si>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</si>
  <si>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</si>
  <si>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</si>
  <si>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</si>
  <si>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</si>
  <si>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</si>
  <si>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</si>
  <si>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</si>
  <si>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</si>
  <si>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</si>
  <si>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</si>
  <si>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</si>
  <si>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</si>
  <si>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</si>
  <si>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</si>
  <si>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</si>
  <si>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</si>
  <si>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</si>
  <si>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</si>
  <si>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</si>
  <si>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</si>
  <si>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</si>
  <si>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</si>
  <si>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</si>
  <si>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</si>
  <si>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</si>
  <si>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</si>
  <si>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</si>
  <si>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</si>
  <si>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</si>
  <si>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</si>
  <si>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</si>
  <si>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</si>
  <si>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</si>
  <si>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</si>
  <si>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</si>
  <si>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</si>
  <si>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</si>
  <si>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</si>
  <si>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</si>
  <si>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</si>
  <si>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</si>
  <si>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</si>
  <si>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</si>
  <si>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</si>
  <si>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</si>
  <si>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</si>
  <si>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</si>
  <si>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</si>
  <si>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</si>
  <si>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</si>
  <si>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</si>
  <si>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</si>
  <si>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</si>
  <si>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</si>
  <si>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</si>
  <si>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</si>
  <si>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</si>
  <si>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</si>
  <si>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</si>
  <si>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</si>
  <si>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</si>
  <si>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</si>
  <si>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</si>
  <si>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</si>
  <si>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</si>
  <si>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</si>
  <si>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</si>
  <si>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</si>
  <si>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</si>
  <si>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</si>
  <si>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</si>
  <si>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</si>
  <si>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</si>
  <si>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</si>
  <si>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</si>
  <si>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</si>
  <si>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</si>
  <si>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</si>
  <si>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</si>
  <si>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</si>
  <si>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</si>
  <si>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</si>
  <si>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</si>
  <si>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</si>
  <si>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</si>
  <si>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</si>
  <si>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</si>
  <si>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</si>
  <si>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</si>
  <si>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</si>
  <si>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</si>
  <si>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</si>
  <si>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</si>
  <si>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</si>
  <si>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</si>
  <si>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</si>
  <si>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</si>
  <si>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</si>
  <si>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</si>
  <si>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</si>
  <si>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</si>
  <si>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</si>
  <si>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</si>
  <si>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</si>
  <si>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</si>
  <si>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</si>
  <si>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</si>
  <si>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</si>
  <si>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</si>
  <si>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</si>
  <si>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</si>
  <si>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</si>
  <si>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</si>
  <si>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</si>
  <si>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</si>
  <si>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</si>
  <si>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</si>
  <si>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</si>
  <si>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</si>
  <si>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</si>
  <si>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</si>
  <si>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</si>
  <si>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</si>
  <si>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</si>
  <si>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</si>
  <si>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</si>
  <si>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</si>
  <si>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</si>
  <si>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</si>
  <si>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</si>
  <si>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</si>
  <si>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</si>
  <si>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</si>
  <si>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</si>
  <si>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</si>
  <si>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</si>
  <si>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</si>
  <si>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</si>
  <si>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</si>
  <si>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</si>
  <si>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</si>
  <si>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</si>
  <si>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</si>
  <si>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</si>
  <si>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</si>
  <si>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</si>
  <si>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</si>
  <si>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</si>
  <si>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</si>
  <si>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</si>
  <si>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</si>
  <si>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</si>
  <si>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</si>
  <si>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</si>
  <si>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</si>
  <si>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</si>
  <si>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</si>
  <si>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</si>
  <si>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</si>
  <si>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</si>
  <si>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</si>
  <si>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</si>
  <si>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</si>
  <si>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</si>
  <si>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</si>
  <si>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</si>
  <si>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</si>
  <si>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</si>
  <si>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</si>
  <si>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</si>
  <si>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</si>
  <si>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</si>
  <si>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</si>
  <si>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</si>
  <si>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</si>
  <si>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</si>
  <si>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</si>
  <si>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</si>
  <si>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</si>
  <si>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</si>
  <si>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</si>
  <si>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</si>
  <si>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</si>
  <si>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</si>
  <si>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</si>
  <si>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</si>
  <si>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</si>
  <si>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</si>
  <si>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</si>
  <si>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</si>
  <si>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</si>
  <si>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</si>
  <si>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</si>
  <si>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</si>
  <si>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</si>
  <si>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</si>
  <si>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</si>
  <si>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</si>
  <si>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</si>
  <si>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</si>
  <si>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</si>
  <si>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</si>
  <si>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</si>
  <si>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</si>
  <si>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</si>
  <si>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</si>
  <si>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</si>
  <si>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</si>
  <si>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</si>
  <si>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</si>
  <si>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</si>
  <si>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</si>
  <si>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</si>
  <si>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</si>
  <si>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</si>
  <si>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</si>
  <si>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</si>
  <si>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</si>
  <si>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</si>
  <si>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</si>
  <si>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</si>
  <si>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</si>
  <si>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</si>
  <si>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</si>
  <si>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</si>
  <si>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</si>
  <si>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</si>
  <si>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</si>
  <si>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</si>
  <si>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</si>
  <si>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</si>
  <si>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</si>
  <si>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</si>
  <si>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</si>
  <si>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</si>
  <si>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</si>
  <si>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</si>
  <si>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</si>
  <si>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</si>
  <si>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</si>
  <si>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</si>
  <si>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</si>
  <si>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</si>
  <si>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</si>
  <si>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</si>
  <si>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</si>
  <si>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</si>
  <si>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</si>
  <si>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</si>
  <si>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</si>
  <si>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</si>
  <si>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</si>
  <si>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</si>
  <si>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</si>
  <si>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</si>
  <si>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</si>
  <si>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</si>
  <si>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</si>
  <si>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</si>
  <si>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</si>
  <si>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</si>
  <si>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</si>
  <si>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</si>
  <si>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</si>
  <si>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</si>
  <si>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</si>
  <si>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</si>
  <si>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</si>
  <si>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</si>
  <si>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</si>
  <si>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</si>
  <si>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</si>
  <si>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</si>
  <si>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</si>
  <si>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</si>
  <si>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</si>
  <si>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</si>
  <si>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</si>
  <si>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</si>
  <si>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</si>
  <si>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</si>
  <si>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</si>
  <si>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</si>
  <si>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</si>
  <si>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</si>
  <si>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</si>
  <si>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</si>
  <si>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</si>
  <si>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</si>
  <si>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</si>
  <si>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</si>
  <si>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</si>
  <si>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</si>
  <si>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</si>
  <si>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</si>
  <si>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</si>
  <si>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</si>
  <si>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</si>
  <si>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</si>
  <si>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</si>
  <si>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</si>
  <si>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</si>
  <si>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</si>
  <si>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</si>
  <si>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</si>
  <si>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</si>
  <si>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</si>
  <si>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</si>
  <si>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</si>
  <si>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</si>
  <si>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</si>
  <si>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</si>
  <si>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</si>
  <si>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</si>
  <si>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</si>
  <si>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</si>
  <si>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</si>
  <si>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</si>
  <si>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</si>
  <si>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</si>
  <si>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</si>
  <si>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</si>
  <si>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</si>
  <si>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</si>
  <si>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</si>
  <si>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</si>
  <si>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</si>
  <si>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</si>
  <si>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</si>
  <si>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</si>
  <si>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</si>
  <si>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</si>
  <si>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</si>
  <si>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</si>
  <si>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</si>
  <si>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</si>
  <si>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</si>
  <si>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</si>
  <si>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</si>
  <si>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</si>
  <si>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</si>
  <si>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</si>
  <si>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</si>
  <si>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</si>
  <si>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</si>
  <si>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</si>
  <si>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</si>
  <si>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</si>
  <si>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</si>
  <si>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</si>
  <si>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</si>
  <si>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</si>
  <si>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</si>
  <si>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</si>
  <si>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</si>
  <si>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</si>
  <si>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</si>
  <si>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</si>
  <si>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</si>
  <si>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</si>
  <si>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</si>
  <si>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</si>
  <si>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</si>
  <si>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</si>
  <si>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</si>
  <si>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</si>
  <si>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</si>
  <si>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</si>
  <si>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</si>
  <si>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</si>
  <si>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</si>
  <si>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</si>
  <si>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</si>
  <si>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</si>
  <si>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</si>
  <si>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</si>
  <si>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</si>
  <si>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</si>
  <si>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</si>
  <si>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</si>
  <si>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</si>
  <si>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</si>
  <si>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</si>
  <si>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</si>
  <si>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</si>
  <si>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</si>
  <si>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</si>
  <si>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</si>
  <si>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</si>
  <si>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</si>
  <si>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</si>
  <si>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</si>
  <si>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</si>
  <si>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</si>
  <si>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</si>
  <si>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</si>
  <si>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</si>
  <si>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</si>
  <si>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</si>
  <si>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</si>
  <si>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</si>
  <si>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</si>
  <si>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</si>
  <si>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</si>
  <si>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</si>
  <si>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</si>
  <si>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</si>
  <si>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</si>
  <si>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</si>
  <si>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</si>
  <si>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</si>
  <si>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</si>
  <si>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</si>
  <si>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</si>
  <si>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</si>
  <si>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</si>
  <si>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</si>
  <si>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</si>
  <si>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</si>
  <si>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</si>
  <si>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</si>
  <si>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</si>
  <si>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</si>
  <si>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</si>
  <si>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</si>
  <si>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</si>
  <si>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</si>
  <si>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</si>
  <si>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</si>
  <si>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</si>
  <si>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</si>
  <si>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</si>
  <si>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</si>
  <si>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</si>
  <si>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</si>
  <si>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</si>
  <si>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</si>
  <si>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</si>
  <si>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</si>
  <si>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</si>
  <si>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</si>
  <si>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</si>
  <si>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</si>
  <si>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</si>
  <si>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</si>
  <si>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</si>
  <si>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</si>
  <si>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</si>
  <si>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</si>
  <si>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</si>
  <si>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</si>
  <si>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</si>
  <si>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</si>
  <si>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</si>
  <si>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</si>
  <si>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</si>
  <si>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</si>
  <si>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</si>
  <si>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</si>
  <si>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</si>
  <si>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</si>
  <si>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</si>
  <si>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</si>
  <si>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</si>
  <si>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</si>
  <si>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</si>
  <si>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</si>
  <si>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</si>
  <si>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</si>
  <si>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</si>
  <si>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</si>
  <si>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</si>
  <si>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</si>
  <si>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</si>
  <si>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</si>
  <si>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</si>
  <si>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</si>
  <si>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</si>
  <si>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</si>
  <si>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</si>
  <si>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</si>
  <si>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</si>
  <si>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</si>
  <si>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</si>
  <si>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</si>
  <si>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</si>
  <si>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</si>
  <si>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</si>
  <si>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</si>
  <si>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</si>
  <si>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</si>
  <si>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</si>
  <si>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</si>
  <si>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</si>
  <si>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</si>
  <si>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</si>
  <si>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</si>
  <si>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</si>
  <si>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</si>
  <si>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</si>
  <si>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</si>
  <si>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</si>
  <si>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</si>
  <si>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</si>
  <si>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</si>
  <si>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</si>
  <si>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</si>
  <si>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</si>
  <si>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</si>
  <si>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</si>
  <si>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</si>
  <si>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</si>
  <si>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</si>
  <si>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</si>
  <si>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</si>
  <si>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</si>
  <si>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</si>
  <si>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</si>
  <si>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</si>
  <si>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</si>
  <si>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</si>
  <si>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</si>
  <si>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</si>
  <si>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</si>
  <si>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</si>
  <si>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</si>
  <si>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</si>
  <si>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</si>
  <si>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</si>
  <si>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</si>
  <si>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</si>
  <si>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</si>
  <si>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</si>
  <si>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</si>
  <si>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</si>
  <si>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</si>
  <si>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</si>
  <si>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</si>
  <si>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</si>
  <si>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</si>
  <si>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</si>
  <si>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</si>
  <si>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</si>
  <si>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</si>
  <si>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</si>
  <si>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</si>
  <si>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</si>
  <si>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</si>
  <si>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</si>
  <si>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</si>
  <si>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</si>
  <si>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</si>
  <si>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</si>
  <si>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</si>
  <si>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</si>
  <si>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</si>
  <si>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</si>
  <si>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</si>
  <si>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</si>
  <si>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</si>
  <si>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</si>
  <si>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</si>
  <si>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</si>
  <si>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</si>
  <si>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</si>
  <si>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</si>
  <si>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</si>
  <si>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</si>
  <si>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</si>
  <si>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</si>
  <si>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</si>
  <si>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</si>
  <si>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</si>
  <si>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</si>
  <si>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</si>
  <si>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</si>
  <si>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</si>
  <si>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</si>
  <si>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</si>
  <si>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</si>
  <si>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</si>
  <si>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</si>
  <si>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</si>
  <si>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</si>
  <si>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</si>
  <si>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</si>
  <si>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</si>
  <si>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</si>
  <si>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</si>
  <si>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</si>
  <si>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</si>
  <si>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</si>
  <si>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</si>
  <si>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</si>
  <si>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</si>
  <si>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</si>
  <si>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</si>
  <si>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</si>
  <si>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</si>
  <si>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</si>
  <si>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</si>
  <si>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</si>
  <si>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</si>
  <si>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</si>
  <si>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</si>
  <si>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</si>
  <si>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</si>
  <si>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</si>
  <si>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</si>
  <si>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</si>
  <si>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</si>
  <si>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</si>
  <si>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</si>
  <si>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</si>
  <si>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</si>
  <si>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</si>
  <si>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</si>
  <si>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</si>
  <si>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</si>
  <si>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</si>
  <si>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</si>
  <si>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</si>
  <si>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</si>
  <si>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</si>
  <si>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</si>
  <si>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</si>
  <si>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</si>
  <si>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</si>
  <si>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</si>
  <si>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</si>
  <si>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</si>
  <si>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</si>
  <si>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</si>
  <si>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</si>
  <si>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</si>
  <si>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</si>
  <si>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</si>
  <si>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</si>
  <si>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</si>
  <si>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</si>
  <si>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</si>
  <si>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</si>
  <si>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</si>
  <si>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</si>
  <si>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</si>
  <si>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</si>
  <si>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</si>
  <si>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</si>
  <si>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</si>
  <si>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</si>
  <si>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</si>
  <si>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</si>
  <si>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</si>
  <si>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</si>
  <si>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</si>
  <si>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</si>
  <si>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</si>
  <si>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</si>
  <si>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</si>
  <si>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</si>
  <si>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</si>
  <si>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</si>
  <si>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</si>
  <si>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</si>
  <si>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</si>
  <si>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</si>
  <si>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</si>
  <si>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</si>
  <si>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</si>
  <si>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</si>
  <si>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</si>
  <si>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</si>
  <si>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</si>
  <si>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</si>
  <si>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</si>
  <si>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</si>
  <si>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</si>
  <si>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</si>
  <si>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</si>
  <si>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</si>
  <si>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</si>
  <si>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</si>
  <si>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</si>
  <si>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</si>
  <si>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</si>
  <si>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</si>
  <si>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</si>
  <si>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</si>
  <si>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</si>
  <si>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</si>
  <si>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</si>
  <si>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</si>
  <si>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</si>
  <si>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</si>
  <si>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</si>
  <si>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</si>
  <si>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</si>
  <si>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</si>
  <si>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</si>
  <si>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</si>
  <si>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</si>
  <si>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</si>
  <si>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</si>
  <si>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</si>
  <si>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</si>
  <si>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</si>
  <si>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</si>
  <si>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</si>
  <si>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</si>
  <si>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</si>
  <si>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</si>
  <si>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</si>
  <si>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</si>
  <si>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</si>
  <si>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</si>
  <si>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</si>
  <si>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</si>
  <si>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</si>
  <si>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</si>
  <si>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</si>
  <si>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</si>
  <si>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</si>
  <si>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</si>
  <si>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</si>
  <si>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</si>
  <si>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</si>
  <si>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</si>
  <si>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</si>
  <si>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</si>
  <si>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</si>
  <si>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</si>
  <si>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</si>
  <si>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</si>
  <si>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</si>
  <si>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</si>
  <si>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</si>
  <si>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</si>
  <si>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</si>
  <si>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</si>
  <si>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</si>
  <si>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</si>
  <si>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</si>
  <si>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</si>
  <si>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</si>
  <si>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</si>
  <si>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</si>
  <si>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</si>
  <si>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</si>
  <si>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</si>
  <si>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</si>
  <si>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</si>
  <si>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</si>
  <si>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</si>
  <si>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</si>
  <si>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</si>
  <si>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</si>
  <si>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</si>
  <si>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</si>
  <si>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</si>
  <si>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</si>
  <si>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</si>
  <si>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</si>
  <si>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</si>
  <si>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</si>
  <si>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</si>
  <si>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</si>
  <si>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</si>
  <si>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</si>
  <si>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</si>
  <si>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</si>
  <si>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</si>
  <si>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</si>
  <si>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</si>
  <si>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</si>
  <si>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</si>
  <si>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</si>
  <si>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</si>
  <si>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</si>
  <si>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</si>
  <si>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</si>
  <si>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</si>
  <si>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</si>
  <si>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</si>
  <si>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</si>
  <si>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</si>
  <si>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</si>
  <si>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</si>
  <si>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</si>
  <si>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</si>
  <si>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</si>
  <si>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</si>
  <si>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</si>
  <si>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</si>
  <si>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</si>
  <si>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</si>
  <si>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</si>
  <si>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</si>
  <si>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</si>
  <si>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</si>
  <si>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</si>
  <si>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</si>
  <si>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</si>
  <si>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</si>
  <si>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</si>
  <si>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</si>
  <si>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</si>
  <si>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</si>
  <si>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</si>
  <si>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</si>
  <si>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</si>
  <si>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</si>
  <si>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</si>
  <si>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</si>
  <si>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</si>
  <si>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</si>
  <si>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</si>
  <si>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</si>
  <si>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</si>
  <si>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</si>
  <si>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</si>
  <si>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</si>
  <si>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</si>
  <si>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</si>
  <si>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</si>
  <si>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</si>
  <si>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</si>
  <si>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</si>
  <si>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</si>
  <si>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</si>
  <si>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</si>
  <si>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</si>
  <si>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</si>
  <si>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</si>
  <si>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</si>
  <si>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</si>
  <si>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</si>
  <si>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</si>
  <si>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</si>
  <si>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</si>
  <si>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</si>
  <si>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</si>
  <si>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</si>
  <si>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</si>
  <si>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</si>
  <si>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</si>
  <si>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</si>
  <si>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</si>
  <si>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</si>
  <si>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</si>
  <si>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</si>
  <si>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</si>
  <si>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</si>
  <si>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</si>
  <si>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</si>
  <si>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</si>
  <si>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</si>
  <si>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</si>
  <si>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</si>
  <si>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</si>
  <si>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</si>
  <si>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</si>
  <si>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</si>
  <si>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</si>
  <si>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</si>
  <si>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</si>
  <si>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</si>
  <si>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</si>
  <si>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</si>
  <si>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</si>
  <si>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</si>
  <si>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</si>
  <si>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</si>
  <si>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</si>
  <si>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</si>
  <si>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</si>
  <si>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</si>
  <si>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</si>
  <si>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</si>
  <si>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</si>
  <si>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</si>
  <si>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</si>
  <si>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</si>
  <si>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</si>
  <si>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</si>
  <si>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</si>
  <si>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</si>
  <si>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</si>
  <si>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</si>
  <si>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</si>
  <si>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</si>
  <si>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</si>
  <si>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</si>
  <si>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</si>
  <si>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</si>
  <si>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</si>
  <si>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</si>
  <si>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</si>
  <si>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</si>
  <si>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</si>
  <si>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</si>
  <si>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</si>
  <si>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</si>
  <si>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</si>
  <si>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</si>
  <si>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</si>
  <si>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</si>
  <si>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</si>
  <si>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</si>
  <si>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</si>
  <si>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</si>
  <si>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</si>
  <si>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</si>
  <si>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</si>
  <si>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</si>
  <si>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</si>
  <si>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</si>
  <si>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</si>
  <si>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</si>
  <si>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</si>
  <si>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</si>
  <si>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</si>
  <si>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</si>
  <si>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</si>
  <si>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</si>
  <si>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</si>
  <si>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</si>
  <si>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</si>
  <si>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</si>
  <si>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</si>
  <si>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</si>
  <si>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</si>
  <si>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</si>
  <si>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</si>
  <si>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</si>
  <si>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</si>
  <si>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</si>
  <si>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</si>
  <si>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</si>
  <si>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</si>
  <si>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</si>
  <si>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</si>
  <si>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</si>
  <si>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</si>
  <si>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</si>
  <si>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</si>
  <si>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</si>
  <si>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</si>
  <si>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</si>
  <si>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</si>
  <si>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</si>
  <si>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</si>
  <si>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</si>
  <si>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</si>
  <si>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</si>
  <si>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</si>
  <si>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</si>
  <si>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</si>
  <si>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</si>
  <si>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</si>
  <si>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</si>
  <si>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</si>
  <si>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</si>
  <si>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</si>
  <si>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</si>
  <si>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</si>
  <si>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</si>
  <si>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</si>
  <si>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</si>
  <si>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</si>
  <si>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</si>
  <si>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</si>
  <si>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</si>
  <si>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</si>
  <si>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</si>
  <si>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</si>
  <si>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</si>
  <si>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</si>
  <si>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</si>
  <si>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</si>
  <si>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</si>
  <si>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</si>
  <si>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</si>
  <si>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</si>
  <si>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</si>
  <si>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</si>
  <si>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</si>
  <si>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</si>
  <si>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</si>
  <si>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</si>
  <si>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</si>
  <si>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</si>
  <si>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</si>
  <si>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</si>
  <si>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</si>
  <si>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</si>
  <si>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</si>
  <si>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</si>
  <si>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</si>
  <si>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</si>
  <si>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</si>
  <si>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</si>
  <si>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</si>
  <si>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</si>
  <si>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</si>
  <si>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</si>
  <si>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</si>
  <si>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</si>
  <si>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</si>
  <si>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</si>
  <si>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</si>
  <si>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</si>
  <si>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</si>
  <si>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</si>
  <si>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</si>
  <si>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</si>
  <si>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</si>
  <si>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</si>
  <si>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</si>
  <si>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</si>
  <si>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</si>
  <si>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</si>
  <si>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</si>
  <si>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</si>
  <si>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</si>
  <si>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</si>
  <si>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</si>
  <si>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</si>
  <si>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</si>
  <si>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</si>
  <si>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</si>
  <si>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</si>
  <si>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</si>
  <si>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</si>
  <si>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</si>
  <si>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</si>
  <si>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</si>
  <si>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</si>
  <si>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</si>
  <si>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</si>
  <si>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</si>
  <si>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</si>
  <si>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</si>
  <si>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</si>
  <si>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</si>
  <si>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</si>
  <si>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</si>
  <si>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</si>
  <si>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</si>
  <si>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</si>
  <si>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</si>
  <si>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</si>
  <si>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</si>
  <si>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</si>
  <si>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</si>
  <si>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</si>
  <si>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</si>
  <si>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</si>
  <si>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</si>
  <si>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</si>
  <si>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</si>
  <si>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</si>
  <si>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</si>
  <si>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</si>
  <si>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</si>
  <si>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</si>
  <si>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</si>
  <si>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</si>
  <si>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</si>
  <si>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</si>
  <si>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</si>
  <si>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</si>
  <si>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</si>
  <si>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</si>
  <si>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</si>
  <si>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</si>
  <si>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</si>
  <si>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</si>
  <si>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</si>
  <si>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</si>
  <si>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</si>
  <si>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</si>
  <si>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</si>
  <si>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</si>
  <si>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</si>
  <si>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</si>
  <si>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</si>
  <si>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</si>
  <si>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</si>
  <si>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</si>
  <si>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</si>
  <si>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</si>
  <si>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</si>
  <si>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</si>
  <si>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</si>
  <si>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</si>
  <si>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</si>
  <si>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</si>
  <si>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</si>
  <si>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</si>
  <si>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</si>
  <si>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</si>
  <si>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</si>
  <si>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</si>
  <si>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</si>
  <si>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</si>
  <si>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</si>
  <si>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</si>
  <si>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</si>
  <si>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</si>
  <si>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</si>
  <si>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</si>
  <si>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</si>
  <si>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</si>
  <si>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</si>
  <si>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</si>
  <si>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</si>
  <si>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</si>
  <si>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</si>
  <si>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</si>
  <si>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</si>
  <si>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</si>
  <si>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</si>
  <si>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</si>
  <si>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</si>
  <si>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</si>
  <si>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</si>
  <si>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</si>
  <si>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</si>
  <si>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</si>
  <si>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</si>
  <si>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</si>
  <si>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</si>
  <si>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</si>
  <si>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</si>
  <si>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</si>
  <si>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</si>
  <si>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</si>
  <si>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</si>
  <si>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</si>
  <si>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</si>
  <si>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</si>
  <si>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</si>
  <si>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</si>
  <si>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</si>
  <si>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</si>
  <si>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</si>
  <si>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</si>
  <si>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</si>
  <si>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</si>
  <si>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</si>
  <si>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</si>
  <si>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</si>
  <si>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</si>
  <si>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</si>
  <si>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</si>
  <si>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</si>
  <si>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</si>
  <si>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</si>
  <si>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</si>
  <si>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</si>
  <si>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</si>
  <si>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</si>
  <si>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</si>
  <si>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</si>
  <si>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</si>
  <si>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</si>
  <si>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</si>
  <si>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</si>
  <si>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</si>
  <si>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</si>
  <si>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</si>
  <si>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</si>
  <si>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</si>
  <si>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</si>
  <si>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</si>
  <si>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</si>
  <si>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</si>
  <si>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</si>
  <si>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</si>
  <si>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</si>
  <si>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</si>
  <si>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</si>
  <si>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</si>
  <si>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</si>
  <si>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</si>
  <si>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</si>
  <si>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</si>
  <si>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</si>
  <si>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</si>
  <si>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</si>
  <si>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</si>
  <si>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</si>
  <si>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</si>
  <si>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</si>
  <si>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</si>
  <si>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</si>
  <si>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</si>
  <si>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</si>
  <si>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</si>
  <si>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</si>
  <si>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</si>
  <si>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</si>
  <si>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</si>
  <si>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</si>
  <si>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</si>
  <si>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</si>
  <si>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</si>
  <si>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</si>
  <si>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</si>
  <si>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</si>
  <si>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</si>
  <si>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</si>
  <si>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</si>
  <si>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</si>
  <si>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</si>
  <si>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</si>
  <si>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</si>
  <si>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</si>
  <si>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</si>
  <si>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</si>
  <si>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</si>
  <si>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</si>
  <si>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</si>
  <si>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</si>
  <si>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</si>
  <si>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</si>
  <si>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</si>
  <si>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</si>
  <si>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</si>
  <si>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</si>
  <si>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</si>
  <si>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</si>
  <si>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</si>
  <si>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</si>
  <si>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</si>
  <si>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</si>
  <si>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</si>
  <si>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</si>
  <si>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</si>
  <si>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</si>
  <si>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</si>
  <si>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</si>
  <si>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</si>
  <si>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</si>
  <si>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</si>
  <si>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</si>
  <si>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</si>
  <si>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</si>
  <si>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</si>
  <si>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</si>
  <si>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</si>
  <si>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</si>
  <si>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</si>
  <si>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</si>
  <si>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</si>
  <si>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</si>
  <si>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</si>
  <si>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</si>
  <si>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</si>
  <si>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</si>
  <si>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</si>
  <si>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</si>
  <si>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</si>
  <si>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</si>
  <si>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</si>
  <si>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</si>
  <si>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</si>
  <si>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</si>
  <si>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</si>
  <si>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</si>
  <si>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</si>
  <si>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</si>
  <si>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</si>
  <si>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</si>
  <si>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</si>
  <si>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</si>
  <si>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</si>
  <si>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</si>
  <si>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</si>
  <si>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</si>
  <si>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</si>
  <si>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</si>
  <si>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</si>
  <si>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</si>
  <si>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</si>
  <si>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</si>
  <si>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</si>
  <si>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</si>
  <si>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</si>
  <si>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</si>
  <si>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</si>
  <si>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</si>
  <si>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</si>
  <si>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</si>
  <si>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</si>
  <si>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</si>
  <si>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</si>
  <si>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</si>
  <si>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</si>
  <si>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</si>
  <si>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</si>
  <si>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</si>
  <si>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</si>
  <si>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</si>
  <si>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</si>
  <si>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</si>
  <si>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</si>
  <si>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</si>
  <si>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</si>
  <si>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</si>
  <si>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</si>
  <si>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</si>
  <si>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</si>
  <si>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</si>
  <si>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</si>
  <si>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</si>
  <si>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</si>
  <si>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</si>
  <si>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</si>
  <si>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</si>
  <si>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</si>
  <si>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</si>
  <si>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</si>
  <si>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</si>
  <si>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</si>
  <si>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</si>
  <si>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</si>
  <si>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</si>
  <si>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</si>
  <si>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</si>
  <si>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</si>
  <si>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</si>
  <si>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</si>
  <si>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</si>
  <si>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</si>
  <si>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</si>
  <si>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</si>
  <si>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</si>
  <si>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</si>
  <si>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</si>
  <si>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</si>
  <si>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</si>
  <si>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</si>
  <si>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</si>
  <si>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</si>
  <si>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</si>
  <si>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</si>
  <si>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</si>
  <si>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</si>
  <si>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</si>
  <si>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</si>
  <si>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</si>
  <si>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</si>
  <si>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</si>
  <si>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</si>
  <si>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</si>
  <si>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</si>
  <si>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</si>
  <si>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</si>
  <si>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</si>
  <si>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</si>
  <si>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</si>
  <si>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</si>
  <si>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</si>
  <si>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</si>
  <si>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</si>
  <si>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</si>
  <si>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</si>
  <si>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</si>
  <si>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</si>
  <si>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</si>
  <si>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</si>
  <si>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</si>
  <si>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</si>
  <si>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</si>
  <si>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</si>
  <si>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</si>
  <si>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</si>
  <si>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</si>
  <si>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</si>
  <si>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</si>
  <si>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</si>
  <si>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</si>
  <si>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</si>
  <si>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</si>
  <si>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</si>
  <si>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</si>
  <si>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</si>
  <si>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</si>
  <si>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</si>
  <si>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</si>
  <si>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</si>
  <si>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</si>
  <si>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</si>
  <si>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</si>
  <si>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</si>
  <si>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</si>
  <si>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</si>
  <si>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</si>
  <si>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</si>
  <si>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</si>
  <si>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</si>
  <si>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</si>
  <si>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</si>
  <si>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</si>
  <si>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</si>
  <si>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</si>
  <si>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</si>
  <si>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</si>
  <si>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</si>
  <si>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</si>
  <si>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</si>
  <si>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</si>
  <si>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</si>
  <si>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</si>
  <si>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</si>
  <si>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</si>
  <si>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</si>
  <si>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</si>
  <si>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</si>
  <si>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</si>
  <si>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</si>
  <si>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</si>
  <si>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</si>
  <si>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</si>
  <si>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</si>
  <si>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</si>
  <si>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</si>
  <si>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</si>
  <si>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</si>
  <si>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</si>
  <si>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</si>
  <si>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</si>
  <si>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</si>
  <si>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</si>
  <si>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</si>
  <si>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</si>
  <si>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</si>
  <si>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</si>
  <si>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</si>
  <si>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</si>
  <si>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</si>
  <si>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</si>
  <si>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</si>
  <si>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</si>
  <si>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</si>
  <si>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</si>
  <si>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</si>
  <si>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</si>
  <si>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</si>
  <si>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</si>
  <si>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</si>
  <si>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</si>
  <si>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</si>
  <si>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</si>
  <si>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</si>
  <si>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</si>
  <si>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</si>
  <si>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</si>
  <si>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</si>
  <si>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</si>
  <si>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</si>
  <si>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</si>
  <si>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</si>
  <si>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</si>
  <si>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</si>
  <si>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</si>
  <si>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</si>
  <si>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</si>
  <si>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</si>
  <si>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</si>
  <si>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</si>
  <si>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</si>
  <si>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</si>
  <si>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</si>
  <si>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</si>
  <si>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</si>
  <si>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</si>
  <si>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</si>
  <si>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</si>
  <si>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</si>
  <si>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</si>
  <si>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</si>
  <si>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</si>
  <si>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</si>
  <si>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</si>
  <si>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</si>
  <si>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</si>
  <si>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</si>
  <si>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</si>
  <si>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</si>
  <si>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</si>
  <si>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</si>
  <si>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</si>
  <si>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</si>
  <si>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</si>
  <si>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</si>
  <si>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</si>
  <si>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</si>
  <si>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</si>
  <si>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</si>
  <si>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</si>
  <si>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</si>
  <si>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</si>
  <si>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</si>
  <si>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</si>
  <si>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</si>
  <si>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</si>
  <si>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</si>
  <si>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</si>
  <si>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</si>
  <si>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</si>
  <si>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</si>
  <si>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</si>
  <si>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</si>
  <si>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</si>
  <si>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</si>
  <si>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</si>
  <si>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</si>
  <si>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</si>
  <si>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</si>
  <si>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</si>
  <si>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</si>
  <si>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</si>
  <si>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</si>
  <si>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</si>
  <si>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</si>
  <si>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</si>
  <si>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</si>
  <si>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</si>
  <si>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</si>
  <si>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</si>
  <si>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</si>
  <si>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</si>
  <si>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</si>
  <si>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</si>
  <si>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</si>
  <si>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</si>
  <si>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</si>
  <si>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</si>
  <si>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</si>
  <si>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</si>
  <si>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</si>
  <si>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</si>
  <si>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</si>
  <si>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</si>
  <si>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</si>
  <si>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</si>
  <si>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</si>
  <si>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</si>
  <si>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</si>
  <si>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</si>
  <si>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</si>
  <si>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</si>
  <si>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</si>
  <si>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</si>
  <si>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</si>
  <si>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</si>
  <si>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</si>
  <si>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</si>
  <si>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</si>
  <si>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</si>
  <si>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</si>
  <si>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</si>
  <si>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</si>
  <si>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</si>
  <si>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</si>
  <si>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</si>
  <si>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</si>
  <si>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</si>
  <si>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</si>
  <si>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</si>
  <si>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</si>
  <si>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</si>
  <si>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</si>
  <si>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</si>
  <si>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</si>
  <si>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</si>
  <si>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</si>
  <si>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</si>
  <si>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</si>
  <si>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</si>
  <si>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</si>
  <si>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</si>
  <si>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</si>
  <si>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</si>
  <si>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</si>
  <si>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</si>
  <si>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</si>
  <si>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</si>
  <si>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</si>
  <si>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</si>
  <si>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</si>
  <si>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</si>
  <si>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</si>
  <si>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</si>
  <si>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</si>
  <si>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</si>
  <si>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</si>
  <si>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</si>
  <si>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</si>
  <si>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</si>
  <si>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</si>
  <si>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</si>
  <si>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</si>
  <si>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</si>
  <si>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</si>
  <si>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</si>
  <si>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</si>
  <si>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</si>
  <si>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</si>
  <si>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</si>
  <si>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</si>
  <si>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</si>
  <si>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</si>
  <si>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</si>
  <si>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</si>
  <si>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</si>
  <si>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</si>
  <si>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</si>
  <si>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</si>
  <si>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</si>
  <si>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</si>
  <si>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</si>
  <si>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</si>
  <si>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</si>
  <si>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</si>
  <si>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</si>
  <si>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</si>
  <si>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</si>
  <si>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</si>
  <si>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</si>
  <si>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</si>
  <si>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</si>
  <si>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</si>
  <si>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</si>
  <si>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</si>
  <si>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</si>
  <si>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</si>
  <si>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</si>
  <si>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</si>
  <si>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</si>
  <si>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</si>
  <si>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</si>
  <si>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</si>
  <si>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</si>
  <si>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</si>
  <si>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</si>
  <si>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</si>
  <si>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</si>
  <si>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</si>
  <si>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</si>
  <si>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</si>
  <si>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</si>
  <si>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</si>
  <si>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</si>
  <si>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</si>
  <si>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</si>
  <si>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</si>
  <si>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</si>
  <si>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</si>
  <si>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</si>
  <si>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</si>
  <si>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</si>
  <si>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</si>
  <si>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</si>
  <si>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</si>
  <si>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</si>
  <si>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</si>
  <si>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</si>
  <si>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</si>
  <si>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</si>
  <si>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</si>
  <si>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</si>
  <si>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</si>
  <si>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</si>
  <si>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</si>
  <si>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</si>
  <si>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</si>
  <si>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</si>
  <si>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</si>
  <si>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</si>
  <si>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</si>
  <si>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</si>
  <si>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</si>
  <si>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</si>
  <si>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</si>
  <si>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</si>
  <si>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</si>
  <si>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</si>
  <si>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</si>
  <si>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</si>
  <si>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</si>
  <si>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</si>
  <si>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</si>
  <si>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</si>
  <si>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</si>
  <si>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</si>
  <si>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</si>
  <si>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</si>
  <si>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</si>
  <si>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</si>
  <si>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</si>
  <si>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</si>
  <si>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</si>
  <si>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</si>
  <si>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</si>
  <si>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</si>
  <si>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</si>
  <si>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</si>
  <si>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</si>
  <si>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</si>
  <si>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</si>
  <si>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</si>
  <si>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</si>
  <si>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</si>
  <si>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</si>
  <si>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</si>
  <si>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</si>
  <si>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</si>
  <si>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</si>
  <si>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</si>
  <si>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</si>
  <si>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</si>
  <si>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</si>
  <si>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</si>
  <si>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</si>
  <si>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</si>
  <si>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</si>
  <si>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</si>
  <si>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</si>
  <si>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</si>
  <si>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</si>
  <si>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</si>
  <si>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</si>
  <si>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</si>
  <si>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</si>
  <si>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</si>
  <si>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</si>
  <si>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</si>
  <si>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</si>
  <si>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</si>
  <si>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</si>
  <si>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</si>
  <si>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</si>
  <si>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</si>
  <si>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</si>
  <si>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</si>
  <si>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</si>
  <si>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</si>
  <si>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</si>
  <si>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</si>
  <si>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</si>
  <si>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</si>
  <si>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</si>
  <si>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</si>
  <si>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</si>
  <si>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</si>
  <si>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</si>
  <si>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</si>
  <si>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</si>
  <si>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</si>
  <si>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</si>
  <si>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</si>
  <si>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</si>
  <si>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</si>
  <si>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</si>
  <si>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</si>
  <si>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</si>
  <si>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</si>
  <si>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</si>
  <si>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</si>
  <si>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</si>
  <si>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</si>
  <si>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</si>
  <si>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</si>
  <si>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</si>
  <si>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</si>
  <si>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</si>
  <si>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</si>
  <si>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</si>
  <si>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</si>
  <si>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</si>
  <si>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</si>
  <si>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</si>
  <si>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</si>
  <si>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</si>
  <si>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</si>
  <si>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</si>
  <si>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</si>
  <si>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</si>
  <si>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</si>
  <si>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</si>
  <si>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</si>
  <si>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</si>
  <si>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</si>
  <si>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</si>
  <si>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</si>
  <si>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</si>
  <si>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</si>
  <si>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</si>
  <si>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</si>
  <si>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</si>
  <si>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</si>
  <si>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</si>
  <si>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</si>
  <si>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</si>
  <si>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</si>
  <si>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</si>
  <si>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</si>
  <si>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</si>
  <si>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</si>
  <si>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</si>
  <si>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</si>
  <si>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</si>
  <si>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</si>
  <si>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</si>
  <si>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</si>
  <si>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</si>
  <si>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</si>
  <si>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</si>
  <si>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</si>
  <si>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</si>
  <si>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</si>
  <si>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</si>
  <si>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</si>
  <si>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</si>
  <si>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</si>
  <si>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</si>
  <si>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</si>
  <si>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</si>
  <si>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</si>
  <si>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</si>
  <si>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</si>
  <si>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</si>
  <si>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</si>
  <si>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</si>
  <si>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</si>
  <si>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</si>
  <si>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</si>
  <si>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</si>
  <si>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</si>
  <si>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</si>
  <si>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</si>
  <si>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</si>
  <si>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</si>
  <si>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</si>
  <si>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</si>
  <si>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</si>
  <si>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</si>
  <si>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</si>
  <si>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</si>
  <si>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</si>
  <si>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</si>
  <si>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</si>
  <si>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</si>
  <si>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</si>
  <si>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</si>
  <si>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</si>
  <si>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</si>
  <si>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</si>
  <si>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</si>
  <si>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</si>
  <si>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</si>
  <si>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</si>
  <si>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</si>
  <si>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</si>
  <si>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</si>
  <si>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</si>
  <si>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</si>
  <si>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</si>
  <si>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</si>
  <si>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</si>
  <si>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</si>
  <si>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</si>
  <si>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</si>
  <si>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</si>
  <si>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</si>
  <si>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</si>
  <si>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</si>
  <si>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</si>
  <si>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</si>
  <si>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</si>
  <si>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</si>
  <si>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</si>
  <si>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</si>
  <si>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</si>
  <si>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</si>
  <si>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</si>
  <si>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</si>
  <si>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</si>
  <si>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</si>
  <si>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</si>
  <si>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</si>
  <si>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</si>
  <si>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</si>
  <si>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</si>
  <si>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</si>
  <si>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</si>
  <si>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</si>
  <si>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</si>
  <si>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</si>
  <si>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</si>
  <si>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</si>
  <si>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</si>
  <si>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</si>
  <si>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</si>
  <si>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</si>
  <si>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</si>
  <si>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</si>
  <si>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</si>
  <si>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</si>
  <si>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</si>
  <si>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</si>
  <si>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</si>
  <si>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</si>
  <si>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</si>
  <si>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</si>
  <si>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</si>
  <si>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</si>
  <si>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</si>
  <si>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</si>
  <si>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</si>
  <si>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</si>
  <si>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</si>
  <si>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</si>
  <si>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</si>
  <si>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</si>
  <si>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</si>
  <si>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</si>
  <si>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</si>
  <si>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</si>
  <si>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</si>
  <si>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</si>
  <si>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</si>
  <si>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</si>
  <si>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</si>
  <si>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</si>
  <si>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</si>
  <si>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</si>
  <si>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</si>
  <si>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</si>
  <si>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</si>
  <si>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</si>
  <si>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</si>
  <si>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</si>
  <si>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</si>
  <si>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</si>
  <si>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</si>
  <si>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</si>
  <si>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</si>
  <si>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</si>
  <si>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</si>
  <si>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</si>
  <si>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</si>
  <si>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</si>
  <si>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</si>
  <si>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</si>
  <si>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</si>
  <si>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</si>
  <si>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</si>
  <si>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</si>
  <si>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</si>
  <si>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</si>
  <si>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</si>
  <si>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</si>
  <si>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</si>
  <si>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</si>
  <si>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</si>
  <si>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</si>
  <si>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</si>
  <si>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</si>
  <si>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</si>
  <si>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</si>
  <si>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</si>
  <si>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</si>
  <si>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</si>
  <si>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</si>
  <si>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</si>
  <si>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</si>
  <si>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</si>
  <si>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</si>
  <si>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</si>
  <si>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</si>
  <si>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</si>
  <si>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</si>
  <si>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</si>
  <si>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</si>
  <si>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</si>
  <si>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</si>
  <si>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</si>
  <si>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</si>
  <si>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</si>
  <si>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</si>
  <si>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</si>
  <si>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</si>
  <si>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</si>
  <si>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</si>
  <si>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</si>
  <si>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</si>
  <si>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</si>
  <si>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</si>
  <si>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</si>
  <si>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</si>
  <si>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</si>
  <si>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</si>
  <si>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</si>
  <si>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</si>
  <si>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</si>
  <si>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</si>
  <si>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</si>
  <si>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</si>
  <si>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</si>
  <si>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</si>
  <si>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</si>
  <si>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</si>
  <si>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</si>
  <si>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</si>
  <si>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</si>
  <si>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</si>
  <si>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</si>
  <si>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</si>
  <si>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</si>
  <si>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</si>
  <si>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</si>
  <si>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</si>
  <si>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</si>
  <si>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</si>
  <si>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</si>
  <si>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</si>
  <si>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</si>
  <si>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</si>
  <si>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</si>
  <si>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</si>
  <si>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</si>
  <si>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</si>
  <si>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</si>
  <si>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</si>
  <si>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</si>
  <si>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</si>
  <si>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</si>
  <si>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</si>
  <si>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</si>
  <si>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</si>
  <si>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</si>
  <si>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</si>
  <si>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</si>
  <si>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</si>
  <si>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</si>
  <si>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</si>
  <si>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</si>
  <si>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</si>
  <si>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</si>
  <si>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</si>
  <si>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</si>
  <si>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</si>
  <si>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</si>
  <si>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</si>
  <si>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</si>
  <si>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</si>
  <si>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</si>
  <si>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</si>
  <si>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</si>
  <si>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</si>
  <si>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</si>
  <si>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</si>
  <si>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</si>
  <si>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</si>
  <si>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</si>
  <si>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</si>
  <si>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</si>
  <si>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</si>
  <si>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</si>
  <si>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</si>
  <si>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</si>
  <si>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</si>
  <si>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</si>
  <si>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</si>
  <si>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</si>
  <si>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</si>
  <si>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</si>
  <si>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</si>
  <si>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</si>
  <si>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</si>
  <si>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</si>
  <si>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</si>
  <si>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</si>
  <si>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</si>
  <si>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</si>
  <si>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</si>
  <si>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</si>
  <si>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</si>
  <si>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</si>
  <si>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</si>
  <si>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</si>
  <si>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</si>
  <si>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</si>
  <si>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</si>
  <si>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</si>
  <si>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</si>
  <si>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</si>
  <si>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</si>
  <si>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</si>
  <si>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</si>
  <si>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</si>
  <si>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</si>
  <si>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</si>
  <si>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</si>
  <si>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</si>
  <si>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</si>
  <si>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</si>
  <si>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</si>
  <si>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</si>
  <si>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</si>
  <si>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</si>
  <si>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</si>
  <si>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</si>
  <si>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</si>
  <si>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</si>
  <si>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</si>
  <si>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</si>
  <si>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</si>
  <si>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</si>
  <si>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</si>
  <si>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</si>
  <si>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</si>
  <si>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</si>
  <si>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</si>
  <si>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</si>
  <si>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</si>
  <si>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</si>
  <si>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</si>
  <si>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</si>
  <si>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</si>
  <si>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</si>
  <si>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</si>
  <si>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</si>
  <si>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</si>
  <si>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</si>
  <si>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</si>
  <si>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</si>
  <si>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</si>
  <si>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</si>
  <si>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</si>
  <si>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</si>
  <si>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</si>
  <si>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</si>
  <si>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</si>
  <si>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</si>
  <si>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</si>
  <si>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</si>
  <si>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</si>
  <si>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</si>
  <si>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</si>
  <si>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</si>
  <si>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</si>
  <si>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</si>
  <si>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</si>
  <si>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</si>
  <si>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</si>
  <si>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</si>
  <si>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</si>
  <si>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</si>
  <si>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</si>
  <si>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</si>
  <si>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</si>
  <si>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</si>
  <si>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</si>
  <si>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</si>
  <si>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</si>
  <si>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</si>
  <si>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</si>
  <si>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</si>
  <si>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</si>
  <si>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</si>
  <si>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</si>
  <si>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</si>
  <si>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</si>
  <si>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</si>
  <si>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</si>
  <si>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</si>
  <si>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</si>
  <si>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</si>
  <si>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</si>
  <si>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</si>
  <si>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</si>
  <si>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</si>
  <si>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</si>
  <si>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</si>
  <si>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</si>
  <si>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</si>
  <si>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</si>
  <si>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</si>
  <si>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</si>
  <si>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</si>
  <si>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</si>
  <si>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</si>
  <si>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</si>
  <si>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</si>
  <si>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</si>
  <si>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</si>
  <si>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</si>
  <si>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</si>
  <si>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</si>
  <si>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</si>
  <si>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</si>
  <si>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</si>
  <si>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</si>
  <si>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</si>
  <si>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</si>
  <si>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</si>
  <si>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</si>
  <si>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</si>
  <si>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</si>
  <si>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</si>
  <si>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</si>
  <si>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</si>
  <si>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</si>
  <si>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</si>
  <si>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</si>
  <si>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</si>
  <si>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</si>
  <si>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</si>
  <si>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</si>
  <si>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</si>
  <si>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</si>
  <si>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</si>
  <si>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</si>
  <si>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</si>
  <si>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</si>
  <si>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</si>
  <si>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</si>
  <si>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</si>
  <si>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</si>
  <si>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</si>
  <si>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</si>
  <si>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</si>
  <si>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</si>
  <si>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</si>
  <si>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</si>
  <si>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</si>
  <si>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</si>
  <si>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</si>
  <si>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</si>
  <si>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</si>
  <si>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</si>
  <si>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</si>
  <si>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</si>
  <si>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</si>
  <si>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</si>
  <si>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</si>
  <si>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</si>
  <si>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</si>
  <si>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</si>
  <si>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</si>
  <si>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</si>
  <si>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</si>
  <si>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</si>
  <si>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</si>
  <si>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</si>
  <si>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</si>
  <si>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</si>
  <si>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</si>
  <si>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</si>
  <si>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</si>
  <si>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</si>
  <si>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</si>
  <si>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</si>
  <si>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</si>
  <si>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</si>
  <si>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</si>
  <si>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</si>
  <si>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</si>
  <si>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</si>
  <si>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</si>
  <si>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</si>
  <si>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</si>
  <si>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</si>
  <si>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</si>
  <si>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</si>
  <si>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</si>
  <si>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</si>
  <si>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</si>
  <si>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</si>
  <si>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</si>
  <si>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</si>
  <si>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</si>
  <si>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</si>
  <si>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</si>
  <si>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</si>
  <si>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</si>
  <si>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</si>
  <si>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</si>
  <si>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</si>
  <si>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</si>
  <si>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</si>
  <si>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</si>
  <si>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</si>
  <si>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</si>
  <si>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</si>
  <si>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</si>
  <si>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</si>
  <si>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</si>
  <si>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</si>
  <si>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</si>
  <si>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</si>
  <si>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</si>
  <si>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</si>
  <si>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</si>
  <si>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</si>
  <si>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</si>
  <si>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</si>
  <si>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</si>
  <si>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</si>
  <si>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</si>
  <si>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</si>
  <si>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</si>
  <si>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</si>
  <si>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</si>
  <si>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</si>
  <si>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</si>
  <si>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</si>
  <si>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</si>
  <si>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</si>
  <si>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</si>
  <si>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</si>
  <si>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</si>
  <si>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</si>
  <si>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</si>
  <si>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</si>
  <si>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</si>
  <si>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</si>
  <si>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</si>
  <si>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</si>
  <si>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</si>
  <si>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</si>
  <si>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</si>
  <si>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</si>
  <si>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</si>
  <si>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</si>
  <si>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</si>
  <si>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</si>
  <si>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</si>
  <si>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</si>
  <si>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</si>
  <si>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</si>
  <si>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</si>
  <si>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</si>
  <si>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</si>
  <si>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</si>
  <si>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</si>
  <si>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</si>
  <si>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</si>
  <si>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</si>
  <si>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</si>
  <si>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</si>
  <si>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</si>
  <si>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</si>
  <si>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</si>
  <si>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</si>
  <si>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</si>
  <si>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</si>
  <si>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</si>
  <si>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</si>
  <si>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</si>
  <si>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</si>
  <si>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</si>
  <si>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</si>
  <si>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</si>
  <si>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</si>
  <si>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</si>
  <si>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</si>
  <si>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</si>
  <si>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</si>
  <si>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</si>
  <si>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</si>
  <si>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</si>
  <si>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</si>
  <si>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</si>
  <si>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</si>
  <si>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</si>
  <si>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</si>
  <si>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</si>
  <si>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</si>
  <si>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</si>
  <si>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</si>
  <si>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</si>
  <si>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</si>
  <si>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</si>
  <si>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</si>
  <si>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</si>
  <si>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</si>
  <si>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</si>
  <si>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</si>
  <si>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</si>
  <si>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</si>
  <si>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</si>
  <si>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</si>
  <si>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</si>
  <si>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</si>
  <si>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</si>
  <si>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</si>
  <si>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</si>
  <si>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</si>
  <si>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</si>
  <si>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</si>
  <si>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</si>
  <si>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</si>
  <si>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</si>
  <si>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</si>
  <si>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</si>
  <si>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</si>
  <si>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</si>
  <si>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</si>
  <si>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</si>
  <si>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</si>
  <si>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</si>
  <si>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</si>
  <si>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</si>
  <si>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</si>
  <si>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</si>
  <si>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</si>
  <si>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</si>
  <si>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</si>
  <si>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</si>
  <si>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</si>
  <si>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</si>
  <si>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</si>
  <si>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</si>
  <si>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</si>
  <si>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</si>
  <si>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</si>
  <si>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</si>
  <si>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</si>
  <si>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</si>
  <si>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</si>
  <si>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</si>
  <si>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</si>
  <si>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</si>
  <si>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</si>
  <si>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</si>
  <si>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</si>
  <si>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</si>
  <si>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</si>
  <si>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</si>
  <si>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</si>
  <si>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</si>
  <si>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</si>
  <si>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</si>
  <si>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</si>
  <si>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</si>
  <si>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</si>
  <si>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</si>
  <si>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</si>
  <si>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</si>
  <si>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</si>
  <si>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</si>
  <si>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</si>
  <si>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</si>
  <si>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</si>
  <si>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</si>
  <si>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</si>
  <si>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</si>
  <si>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</si>
  <si>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</si>
  <si>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</si>
  <si>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</si>
  <si>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</si>
  <si>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</si>
  <si>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</si>
  <si>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</si>
  <si>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</si>
  <si>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</si>
  <si>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</si>
  <si>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</si>
  <si>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</si>
  <si>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</si>
  <si>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</si>
  <si>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</si>
  <si>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</si>
  <si>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</si>
  <si>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</si>
  <si>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</si>
  <si>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</si>
  <si>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</si>
  <si>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</si>
  <si>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</si>
  <si>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</si>
  <si>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</si>
  <si>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</si>
  <si>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</si>
  <si>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</si>
  <si>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</si>
  <si>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</si>
  <si>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</si>
  <si>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</si>
  <si>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</si>
  <si>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</si>
  <si>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</si>
  <si>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</si>
  <si>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</si>
  <si>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</si>
  <si>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</si>
  <si>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</si>
  <si>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</si>
  <si>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</si>
  <si>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</si>
  <si>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</si>
  <si>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</si>
  <si>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</si>
  <si>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</si>
  <si>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</si>
  <si>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</si>
  <si>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</si>
  <si>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</si>
  <si>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</si>
  <si>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</si>
  <si>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</si>
  <si>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</si>
  <si>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</si>
  <si>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</si>
  <si>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</si>
  <si>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</si>
  <si>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</si>
  <si>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</si>
  <si>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</si>
  <si>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</si>
  <si>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</si>
  <si>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</si>
  <si>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</si>
  <si>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</si>
  <si>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</si>
  <si>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</si>
  <si>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</si>
  <si>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</si>
  <si>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</si>
  <si>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</si>
  <si>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</si>
  <si>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</si>
  <si>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</si>
  <si>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</si>
  <si>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</si>
  <si>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</si>
  <si>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</si>
  <si>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</si>
  <si>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</si>
  <si>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</si>
  <si>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</si>
  <si>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</si>
  <si>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</si>
  <si>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</si>
  <si>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</si>
  <si>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</si>
  <si>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</si>
  <si>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</si>
  <si>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</si>
  <si>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</si>
  <si>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</si>
  <si>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</si>
  <si>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</si>
  <si>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</si>
  <si>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</si>
  <si>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</si>
  <si>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</si>
  <si>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</si>
  <si>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</si>
  <si>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</si>
  <si>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</si>
  <si>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</si>
  <si>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</si>
  <si>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</si>
  <si>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</si>
  <si>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</si>
  <si>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</si>
  <si>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</si>
  <si>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</si>
  <si>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</si>
  <si>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</si>
  <si>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</si>
  <si>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</si>
  <si>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</si>
  <si>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</si>
  <si>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</si>
  <si>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</si>
  <si>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</si>
  <si>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</si>
  <si>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</si>
  <si>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</si>
  <si>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</si>
  <si>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</si>
  <si>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</si>
  <si>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</si>
  <si>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</si>
  <si>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</si>
  <si>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</si>
  <si>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</si>
  <si>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</si>
  <si>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</si>
  <si>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</si>
  <si>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</si>
  <si>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</si>
  <si>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</si>
  <si>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</si>
  <si>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</si>
  <si>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</si>
  <si>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</si>
  <si>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</si>
  <si>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</si>
  <si>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</si>
  <si>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</si>
  <si>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</si>
  <si>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</si>
  <si>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</si>
  <si>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</si>
  <si>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</si>
  <si>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</si>
  <si>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</si>
  <si>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</si>
  <si>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</si>
  <si>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</si>
  <si>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</si>
  <si>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</si>
  <si>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</si>
  <si>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</si>
  <si>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</si>
  <si>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</si>
  <si>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</si>
  <si>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</si>
  <si>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</si>
  <si>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</si>
  <si>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</si>
  <si>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</si>
  <si>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</si>
  <si>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</si>
  <si>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</si>
  <si>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</si>
  <si>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</si>
  <si>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</si>
  <si>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</si>
  <si>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</si>
  <si>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</si>
  <si>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</si>
  <si>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</si>
  <si>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</si>
  <si>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</si>
  <si>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</si>
  <si>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</si>
  <si>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</si>
  <si>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</si>
  <si>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</si>
  <si>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</si>
  <si>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</si>
  <si>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</si>
  <si>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</si>
  <si>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</si>
  <si>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</si>
  <si>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</si>
  <si>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</si>
  <si>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</si>
  <si>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</si>
  <si>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</si>
  <si>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</si>
  <si>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</si>
  <si>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</si>
  <si>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</si>
  <si>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</si>
  <si>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</si>
  <si>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</si>
  <si>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</si>
  <si>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</si>
  <si>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</si>
  <si>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</si>
  <si>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</si>
  <si>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</si>
  <si>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</si>
  <si>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</si>
  <si>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</si>
  <si>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</si>
  <si>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</si>
  <si>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</si>
  <si>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</si>
  <si>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</si>
  <si>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</si>
  <si>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</si>
  <si>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</si>
  <si>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</si>
  <si>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</si>
  <si>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</si>
  <si>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</si>
  <si>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</si>
  <si>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</si>
  <si>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</si>
  <si>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</si>
  <si>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</si>
  <si>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</si>
  <si>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</si>
  <si>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</si>
  <si>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</si>
  <si>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</si>
  <si>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</si>
  <si>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</si>
  <si>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</si>
  <si>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</si>
  <si>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</si>
  <si>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</si>
  <si>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</si>
  <si>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</si>
  <si>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</si>
  <si>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</si>
  <si>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</si>
  <si>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</si>
  <si>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</si>
  <si>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</si>
  <si>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</si>
  <si>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</si>
  <si>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</si>
  <si>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</si>
  <si>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</si>
  <si>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</si>
  <si>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</si>
  <si>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</si>
  <si>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</si>
  <si>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</si>
  <si>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</si>
  <si>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</si>
  <si>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</si>
  <si>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</si>
  <si>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</si>
  <si>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</si>
  <si>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</si>
  <si>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</si>
  <si>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</si>
  <si>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</si>
  <si>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</si>
  <si>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</si>
  <si>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</si>
  <si>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</si>
  <si>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</si>
  <si>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</si>
  <si>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</si>
  <si>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</si>
  <si>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</si>
  <si>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</si>
  <si>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</si>
  <si>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</si>
  <si>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</si>
  <si>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</si>
  <si>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</si>
  <si>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</si>
  <si>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</si>
  <si>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</si>
  <si>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</si>
  <si>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</si>
  <si>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</si>
  <si>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</si>
  <si>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</si>
  <si>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</si>
  <si>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</si>
  <si>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</si>
  <si>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</si>
  <si>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</si>
  <si>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</si>
  <si>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</si>
  <si>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</si>
  <si>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</si>
  <si>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</si>
  <si>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</si>
  <si>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</si>
  <si>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</si>
  <si>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</si>
  <si>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</si>
  <si>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</si>
  <si>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</si>
  <si>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</si>
  <si>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</si>
  <si>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</si>
  <si>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</si>
  <si>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</si>
  <si>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</si>
  <si>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</si>
  <si>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</si>
  <si>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</si>
  <si>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</si>
  <si>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</si>
  <si>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</si>
  <si>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</si>
  <si>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</si>
  <si>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</si>
  <si>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</si>
  <si>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</si>
  <si>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</si>
  <si>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</si>
  <si>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</si>
  <si>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</si>
  <si>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</si>
  <si>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</si>
  <si>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</si>
  <si>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</si>
  <si>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</si>
  <si>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</si>
  <si>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</si>
  <si>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</si>
  <si>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</si>
  <si>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</si>
  <si>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</si>
  <si>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</si>
  <si>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</si>
  <si>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</si>
  <si>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</si>
  <si>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</si>
  <si>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</si>
  <si>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</si>
  <si>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</si>
  <si>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</si>
  <si>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</si>
  <si>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</si>
  <si>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</si>
  <si>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</si>
  <si>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</si>
  <si>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</si>
  <si>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</si>
  <si>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</si>
  <si>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</si>
  <si>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</si>
  <si>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</si>
  <si>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</si>
  <si>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</si>
  <si>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</si>
  <si>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</si>
  <si>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</si>
  <si>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</si>
  <si>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</si>
  <si>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</si>
  <si>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</si>
  <si>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</si>
  <si>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</si>
  <si>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</si>
  <si>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</si>
  <si>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</si>
  <si>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</si>
  <si>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</si>
  <si>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</si>
  <si>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</si>
  <si>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</si>
  <si>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</si>
  <si>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</si>
  <si>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</si>
  <si>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</si>
  <si>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</si>
  <si>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</si>
  <si>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</si>
  <si>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</si>
  <si>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</si>
  <si>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</si>
  <si>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</si>
  <si>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</si>
  <si>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</si>
  <si>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</si>
  <si>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</si>
  <si>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</si>
  <si>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</si>
  <si>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</si>
  <si>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</si>
  <si>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</si>
  <si>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</si>
  <si>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</si>
  <si>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</si>
  <si>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</si>
  <si>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</si>
  <si>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</si>
  <si>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</si>
  <si>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</si>
  <si>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</si>
  <si>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</si>
  <si>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</si>
  <si>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</si>
  <si>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</si>
  <si>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</si>
  <si>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</si>
  <si>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</si>
  <si>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</si>
  <si>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</si>
  <si>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</si>
  <si>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</si>
  <si>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</si>
  <si>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</si>
  <si>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</si>
  <si>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</si>
  <si>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</si>
  <si>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</si>
  <si>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</si>
  <si>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</si>
  <si>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</si>
  <si>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</si>
  <si>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</si>
  <si>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</si>
  <si>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</si>
  <si>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</si>
  <si>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</si>
  <si>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</si>
  <si>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</si>
  <si>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</si>
  <si>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</si>
  <si>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</si>
  <si>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</si>
  <si>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</si>
  <si>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</si>
  <si>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</si>
  <si>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</si>
  <si>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</si>
  <si>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</si>
  <si>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</si>
  <si>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</si>
  <si>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</si>
  <si>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</si>
  <si>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</si>
  <si>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</si>
  <si>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</si>
  <si>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</si>
  <si>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</si>
  <si>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</si>
  <si>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</si>
  <si>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</si>
  <si>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</si>
  <si>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</si>
  <si>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</si>
  <si>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</si>
  <si>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</si>
  <si>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</si>
  <si>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</si>
  <si>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</si>
  <si>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</si>
  <si>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</si>
  <si>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</si>
  <si>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</si>
  <si>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</si>
  <si>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</si>
  <si>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</si>
  <si>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</si>
  <si>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</si>
  <si>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</si>
  <si>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</si>
  <si>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</si>
  <si>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</si>
  <si>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</si>
  <si>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</si>
  <si>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</si>
  <si>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</si>
  <si>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</si>
  <si>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</si>
  <si>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</si>
  <si>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</si>
  <si>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</si>
  <si>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</si>
  <si>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</si>
  <si>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</si>
  <si>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</si>
  <si>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</si>
  <si>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</si>
  <si>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</si>
  <si>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</si>
  <si>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</si>
  <si>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</si>
  <si>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</si>
  <si>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</si>
  <si>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</si>
  <si>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</si>
  <si>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</si>
  <si>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</si>
  <si>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</si>
  <si>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</si>
  <si>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</si>
  <si>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</si>
  <si>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</si>
  <si>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</si>
  <si>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</si>
  <si>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</si>
  <si>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</si>
  <si>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</si>
  <si>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</si>
  <si>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</si>
  <si>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</si>
  <si>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</si>
  <si>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</si>
  <si>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</si>
  <si>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</si>
  <si>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</si>
  <si>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</si>
  <si>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</si>
  <si>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</si>
  <si>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</si>
  <si>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</si>
  <si>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</si>
  <si>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</si>
  <si>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</si>
  <si>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</si>
  <si>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</si>
  <si>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</si>
  <si>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</si>
  <si>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</si>
  <si>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</si>
  <si>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</si>
  <si>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</si>
  <si>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</si>
  <si>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</si>
  <si>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</si>
  <si>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</si>
  <si>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</si>
  <si>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</si>
  <si>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</si>
  <si>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</si>
  <si>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</si>
  <si>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</si>
  <si>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</si>
  <si>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</si>
  <si>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</si>
  <si>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</si>
  <si>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</si>
  <si>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</si>
  <si>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</si>
  <si>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</si>
  <si>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</si>
  <si>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</si>
  <si>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</si>
  <si>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</si>
  <si>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</si>
  <si>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</si>
  <si>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</si>
  <si>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</si>
  <si>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</si>
  <si>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</si>
  <si>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</si>
  <si>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</si>
  <si>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</si>
  <si>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</si>
  <si>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</si>
  <si>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</si>
  <si>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</si>
  <si>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</si>
  <si>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</si>
  <si>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</si>
  <si>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</si>
  <si>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</si>
  <si>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</si>
  <si>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</si>
  <si>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</si>
  <si>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</si>
  <si>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</si>
  <si>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</si>
  <si>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</si>
  <si>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</si>
  <si>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</si>
  <si>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</si>
  <si>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</si>
  <si>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</si>
  <si>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</si>
  <si>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</si>
  <si>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</si>
  <si>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</si>
  <si>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</si>
  <si>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</si>
  <si>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</si>
  <si>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</si>
  <si>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</si>
  <si>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</si>
  <si>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</si>
  <si>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</si>
  <si>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</si>
  <si>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</si>
  <si>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</si>
  <si>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</si>
  <si>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</si>
  <si>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</si>
  <si>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</si>
  <si>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</si>
  <si>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</si>
  <si>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</si>
  <si>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</si>
  <si>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</si>
  <si>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</si>
  <si>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</si>
  <si>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</si>
  <si>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</si>
  <si>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</si>
  <si>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</si>
  <si>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</si>
  <si>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</si>
  <si>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</si>
  <si>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</si>
  <si>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</si>
  <si>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</si>
  <si>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</si>
  <si>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</si>
  <si>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</si>
  <si>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</si>
  <si>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</si>
  <si>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</si>
  <si>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</si>
  <si>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</si>
  <si>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</si>
  <si>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</si>
  <si>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</si>
  <si>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</si>
  <si>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</si>
  <si>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</si>
  <si>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</si>
  <si>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</si>
  <si>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</si>
  <si>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</si>
  <si>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</si>
  <si>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</si>
  <si>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</si>
  <si>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</si>
  <si>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</si>
  <si>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</si>
  <si>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</si>
  <si>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</si>
  <si>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</si>
  <si>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</si>
  <si>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</si>
  <si>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</si>
  <si>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</si>
  <si>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</si>
  <si>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</si>
  <si>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</si>
  <si>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</si>
  <si>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</si>
  <si>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</si>
  <si>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</si>
  <si>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</si>
  <si>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</si>
  <si>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</si>
  <si>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</si>
  <si>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</si>
  <si>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</si>
  <si>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</si>
  <si>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</si>
  <si>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</si>
  <si>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</si>
  <si>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</si>
  <si>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</si>
  <si>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</si>
  <si>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</si>
  <si>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</si>
  <si>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</si>
  <si>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</si>
  <si>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</si>
  <si>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</si>
  <si>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</si>
  <si>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</si>
  <si>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</si>
  <si>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</si>
  <si>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</si>
  <si>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</si>
  <si>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</si>
  <si>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</si>
  <si>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</si>
  <si>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</si>
  <si>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</si>
  <si>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</si>
  <si>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</si>
  <si>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</si>
  <si>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</si>
  <si>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</si>
  <si>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</si>
  <si>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</si>
  <si>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</si>
  <si>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</si>
  <si>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</si>
  <si>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</si>
  <si>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</si>
  <si>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</si>
  <si>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</si>
  <si>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</si>
  <si>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</si>
  <si>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</si>
  <si>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</si>
  <si>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</si>
  <si>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</si>
  <si>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</si>
  <si>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</si>
  <si>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</si>
  <si>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</si>
  <si>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</si>
  <si>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</si>
  <si>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</si>
  <si>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</si>
  <si>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</si>
  <si>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</si>
  <si>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</si>
  <si>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</si>
  <si>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</si>
  <si>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</si>
  <si>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</si>
  <si>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</si>
  <si>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</si>
  <si>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</si>
  <si>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</si>
  <si>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</si>
  <si>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</si>
  <si>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</si>
  <si>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</si>
  <si>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</si>
  <si>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</si>
  <si>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</si>
  <si>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</si>
  <si>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</si>
  <si>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</si>
  <si>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</si>
  <si>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</si>
  <si>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</si>
  <si>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</si>
  <si>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</si>
  <si>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</si>
  <si>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</si>
  <si>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</si>
  <si>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</si>
  <si>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</si>
  <si>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</si>
  <si>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</si>
  <si>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</si>
  <si>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</si>
  <si>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</si>
  <si>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</si>
  <si>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</si>
  <si>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</si>
  <si>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</si>
  <si>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</si>
  <si>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</si>
  <si>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</si>
  <si>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</si>
  <si>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</si>
  <si>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</si>
  <si>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</si>
  <si>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</si>
  <si>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</si>
  <si>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</si>
  <si>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</si>
  <si>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</si>
  <si>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</si>
  <si>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</si>
  <si>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</si>
  <si>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</si>
  <si>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</si>
  <si>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</si>
  <si>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</si>
  <si>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</si>
  <si>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</si>
  <si>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</si>
  <si>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</si>
  <si>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</si>
  <si>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</si>
  <si>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</si>
  <si>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</si>
  <si>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</si>
  <si>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</si>
  <si>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</si>
  <si>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</si>
  <si>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</si>
  <si>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</si>
  <si>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</si>
  <si>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</si>
  <si>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</si>
  <si>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</si>
  <si>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</si>
  <si>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</si>
  <si>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</si>
  <si>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</si>
  <si>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</si>
  <si>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</si>
  <si>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</si>
  <si>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</si>
  <si>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</si>
  <si>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</si>
  <si>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</si>
  <si>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</si>
  <si>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</si>
  <si>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</si>
  <si>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</si>
  <si>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</si>
  <si>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</si>
  <si>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</si>
  <si>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</si>
  <si>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</si>
  <si>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</si>
  <si>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</si>
  <si>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</si>
  <si>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</si>
  <si>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</si>
  <si>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</si>
  <si>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</si>
  <si>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</si>
  <si>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</si>
  <si>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</si>
  <si>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</si>
  <si>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</si>
  <si>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</si>
  <si>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</si>
  <si>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</si>
  <si>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</si>
  <si>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</si>
  <si>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</si>
  <si>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</si>
  <si>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</si>
  <si>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</si>
  <si>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</si>
  <si>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</si>
  <si>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</si>
  <si>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</si>
  <si>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</si>
  <si>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</si>
  <si>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</si>
  <si>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</si>
  <si>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</si>
  <si>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</si>
  <si>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</si>
  <si>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</si>
  <si>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</si>
  <si>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</si>
  <si>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</si>
  <si>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</si>
  <si>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</si>
  <si>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</si>
  <si>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</si>
  <si>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</si>
  <si>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</si>
  <si>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</si>
  <si>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</si>
  <si>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</si>
  <si>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</si>
  <si>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</si>
  <si>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</si>
  <si>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</si>
  <si>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</si>
  <si>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</si>
  <si>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</si>
  <si>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</si>
  <si>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</si>
  <si>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</si>
  <si>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</si>
  <si>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</si>
  <si>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</si>
  <si>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</si>
  <si>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</si>
  <si>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</si>
  <si>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</si>
  <si>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</si>
  <si>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</si>
  <si>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</si>
  <si>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</si>
  <si>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</si>
  <si>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</si>
  <si>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</si>
  <si>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</si>
  <si>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</si>
  <si>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</si>
  <si>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</si>
  <si>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</si>
  <si>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</si>
  <si>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</si>
  <si>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</si>
  <si>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</si>
  <si>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</si>
  <si>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</si>
  <si>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</si>
  <si>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</si>
  <si>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</si>
  <si>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</si>
  <si>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</si>
  <si>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</si>
  <si>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</si>
  <si>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</si>
  <si>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</si>
  <si>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</si>
  <si>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</si>
  <si>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</si>
  <si>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</si>
  <si>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</si>
  <si>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</si>
  <si>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</si>
  <si>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</si>
  <si>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</si>
  <si>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</si>
  <si>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</si>
  <si>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</si>
  <si>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</si>
  <si>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</si>
  <si>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</si>
  <si>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</si>
  <si>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</si>
  <si>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</si>
  <si>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</si>
  <si>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</si>
  <si>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</si>
  <si>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</si>
  <si>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</si>
  <si>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</si>
  <si>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</si>
  <si>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</si>
  <si>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</si>
  <si>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</si>
  <si>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</si>
  <si>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</si>
  <si>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</si>
  <si>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</si>
  <si>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</si>
  <si>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</si>
  <si>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</si>
  <si>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</si>
  <si>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</si>
  <si>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</si>
  <si>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</si>
  <si>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</si>
  <si>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</si>
  <si>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</si>
  <si>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</si>
  <si>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</si>
  <si>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</si>
  <si>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</si>
  <si>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</si>
  <si>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</si>
  <si>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</si>
  <si>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</si>
  <si>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</si>
  <si>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</si>
  <si>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</si>
  <si>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</si>
  <si>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</si>
  <si>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</si>
  <si>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</si>
  <si>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</si>
  <si>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</si>
  <si>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</si>
  <si>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</si>
  <si>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</si>
  <si>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</si>
  <si>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</si>
  <si>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</si>
  <si>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</si>
  <si>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</si>
  <si>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</si>
  <si>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</si>
  <si>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</si>
  <si>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</si>
  <si>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</si>
  <si>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</si>
  <si>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</si>
  <si>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</si>
  <si>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</si>
  <si>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</si>
  <si>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</si>
  <si>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</si>
  <si>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</si>
  <si>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</si>
  <si>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</si>
  <si>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</si>
  <si>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</si>
  <si>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</si>
  <si>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</si>
  <si>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</si>
  <si>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</si>
  <si>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</si>
  <si>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</si>
  <si>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</si>
  <si>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</si>
  <si>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</si>
  <si>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</si>
  <si>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</si>
  <si>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</si>
  <si>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</si>
  <si>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</si>
  <si>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</si>
  <si>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</si>
  <si>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</si>
  <si>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</si>
  <si>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</si>
  <si>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</si>
  <si>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</si>
  <si>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</si>
  <si>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</si>
  <si>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</si>
  <si>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</si>
  <si>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</si>
  <si>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</si>
  <si>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</si>
  <si>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</si>
  <si>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</si>
  <si>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</si>
  <si>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</si>
  <si>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</si>
  <si>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</si>
  <si>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</si>
  <si>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</si>
  <si>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</si>
  <si>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</si>
  <si>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</si>
  <si>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</si>
  <si>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</si>
  <si>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</si>
  <si>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</si>
  <si>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</si>
  <si>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</si>
  <si>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</si>
  <si>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</si>
  <si>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</si>
  <si>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</si>
  <si>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</si>
  <si>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</si>
  <si>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</si>
  <si>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</si>
  <si>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</si>
  <si>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</si>
  <si>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</si>
  <si>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</si>
  <si>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</si>
  <si>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</si>
  <si>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</si>
  <si>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</si>
  <si>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</si>
  <si>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</si>
  <si>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</si>
  <si>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</si>
  <si>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</si>
  <si>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</si>
  <si>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</si>
  <si>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</si>
  <si>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</si>
  <si>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</si>
  <si>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</si>
  <si>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</si>
  <si>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</si>
  <si>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</si>
  <si>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</si>
  <si>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</si>
  <si>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</si>
  <si>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</si>
  <si>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</si>
  <si>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</si>
  <si>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</si>
  <si>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</si>
  <si>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</si>
  <si>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</si>
  <si>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</si>
  <si>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</si>
  <si>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</si>
  <si>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</si>
  <si>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</si>
  <si>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</si>
  <si>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</si>
  <si>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</si>
  <si>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</si>
  <si>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</si>
  <si>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</si>
  <si>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</si>
  <si>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</si>
  <si>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</si>
  <si>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</si>
  <si>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</si>
  <si>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</si>
  <si>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</si>
  <si>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</si>
  <si>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</si>
  <si>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</si>
  <si>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</si>
  <si>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</si>
  <si>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</si>
  <si>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</si>
  <si>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</si>
  <si>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</si>
  <si>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</si>
  <si>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</si>
  <si>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</si>
  <si>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</si>
  <si>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</si>
  <si>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</si>
  <si>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</si>
  <si>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</si>
  <si>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</si>
  <si>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</si>
  <si>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</si>
  <si>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</si>
  <si>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</si>
  <si>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</si>
  <si>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</si>
  <si>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</si>
  <si>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</si>
  <si>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</si>
  <si>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</si>
  <si>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</si>
  <si>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</si>
  <si>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</si>
  <si>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</si>
  <si>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</si>
  <si>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</si>
  <si>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</si>
  <si>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</si>
  <si>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</si>
  <si>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</si>
  <si>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</si>
  <si>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</si>
  <si>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</si>
  <si>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</si>
  <si>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</si>
  <si>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</si>
  <si>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</si>
  <si>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</si>
  <si>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</si>
  <si>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</si>
  <si>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</si>
  <si>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</si>
  <si>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</si>
  <si>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</si>
  <si>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</si>
  <si>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</si>
  <si>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</si>
  <si>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</si>
  <si>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</si>
  <si>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</si>
  <si>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</si>
  <si>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</si>
  <si>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</si>
  <si>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</si>
  <si>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</si>
  <si>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</si>
  <si>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</si>
  <si>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</si>
  <si>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</si>
  <si>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</si>
  <si>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</si>
  <si>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</si>
  <si>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</si>
  <si>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</si>
  <si>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</si>
  <si>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</si>
  <si>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</si>
  <si>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</si>
  <si>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</si>
  <si>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</si>
  <si>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</si>
  <si>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</si>
  <si>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</si>
  <si>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</si>
  <si>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</si>
  <si>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</si>
  <si>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</si>
  <si>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</si>
  <si>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</si>
  <si>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</si>
  <si>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</si>
  <si>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</si>
  <si>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</si>
  <si>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</si>
  <si>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</si>
  <si>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</si>
  <si>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</si>
  <si>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</si>
  <si>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</si>
  <si>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</si>
  <si>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</si>
  <si>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</si>
  <si>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</si>
  <si>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</si>
  <si>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</si>
  <si>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</si>
  <si>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</si>
  <si>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</si>
  <si>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</si>
  <si>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</si>
  <si>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</si>
  <si>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</si>
  <si>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</si>
  <si>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</si>
  <si>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</si>
  <si>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</si>
  <si>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</si>
  <si>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</si>
  <si>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</si>
  <si>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</si>
  <si>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</si>
  <si>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</si>
  <si>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</si>
  <si>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</si>
  <si>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</si>
  <si>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</si>
  <si>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</si>
  <si>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</si>
  <si>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</si>
  <si>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</si>
  <si>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</si>
  <si>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</si>
  <si>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</si>
  <si>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</si>
  <si>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</si>
  <si>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</si>
  <si>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</si>
  <si>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</si>
  <si>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</si>
  <si>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</si>
  <si>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</si>
  <si>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</si>
  <si>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</si>
  <si>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</si>
  <si>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</si>
  <si>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</si>
  <si>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</si>
  <si>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</si>
  <si>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</si>
  <si>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</si>
  <si>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</si>
  <si>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</si>
  <si>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</si>
  <si>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</si>
  <si>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</si>
  <si>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</si>
  <si>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</si>
  <si>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</si>
  <si>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</si>
  <si>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</si>
  <si>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</si>
  <si>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</si>
  <si>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</si>
  <si>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</si>
  <si>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</si>
  <si>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</si>
  <si>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</si>
  <si>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</si>
  <si>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</si>
  <si>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</si>
  <si>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</si>
  <si>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</si>
  <si>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</si>
  <si>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</si>
  <si>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</si>
  <si>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</si>
  <si>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</si>
  <si>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</si>
  <si>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</si>
  <si>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</si>
  <si>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</si>
  <si>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</si>
  <si>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</si>
  <si>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</si>
  <si>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</si>
  <si>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</si>
  <si>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</si>
  <si>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</si>
  <si>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</si>
  <si>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</si>
  <si>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</si>
  <si>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</si>
  <si>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</si>
  <si>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</si>
  <si>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</si>
  <si>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</si>
  <si>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</si>
  <si>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</si>
  <si>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</si>
  <si>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</si>
  <si>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</si>
  <si>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</si>
  <si>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</si>
  <si>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</si>
  <si>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</si>
  <si>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</si>
  <si>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</si>
  <si>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</si>
  <si>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</si>
  <si>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</si>
  <si>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</si>
  <si>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</si>
  <si>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</si>
  <si>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</si>
  <si>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</si>
  <si>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</si>
  <si>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</si>
  <si>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</si>
  <si>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</si>
  <si>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</si>
  <si>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</si>
  <si>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</si>
  <si>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</si>
  <si>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</si>
  <si>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</si>
  <si>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</si>
  <si>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</si>
  <si>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</si>
  <si>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</si>
  <si>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</si>
  <si>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</si>
  <si>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</si>
  <si>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</si>
  <si>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</si>
  <si>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</si>
  <si>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</si>
  <si>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</si>
  <si>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</si>
  <si>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</si>
  <si>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</si>
  <si>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</si>
  <si>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</si>
  <si>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</si>
  <si>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</si>
  <si>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</si>
  <si>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</si>
  <si>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</si>
  <si>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</si>
  <si>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</si>
  <si>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</si>
  <si>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</si>
  <si>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</si>
  <si>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</si>
  <si>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</si>
  <si>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</si>
  <si>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</si>
  <si>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</si>
  <si>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</si>
  <si>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</si>
  <si>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</si>
  <si>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</si>
  <si>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</si>
  <si>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</si>
  <si>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</si>
  <si>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</si>
  <si>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</si>
  <si>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</si>
  <si>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</si>
  <si>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</si>
  <si>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</si>
  <si>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</si>
  <si>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</si>
  <si>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</si>
  <si>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</si>
  <si>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</si>
  <si>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</si>
  <si>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</si>
  <si>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</si>
  <si>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</si>
  <si>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</si>
  <si>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</si>
  <si>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</si>
  <si>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</si>
  <si>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</si>
  <si>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</si>
  <si>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</si>
  <si>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</si>
  <si>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</si>
  <si>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</si>
  <si>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</si>
  <si>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</si>
  <si>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</si>
  <si>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</si>
  <si>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</si>
  <si>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</si>
  <si>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</si>
  <si>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</si>
  <si>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</si>
  <si>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</si>
  <si>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</si>
  <si>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</si>
  <si>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</si>
  <si>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</si>
  <si>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</si>
  <si>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</si>
  <si>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</si>
  <si>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</si>
  <si>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</si>
  <si>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</si>
  <si>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</si>
  <si>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</si>
  <si>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</si>
  <si>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</si>
  <si>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</si>
  <si>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</si>
  <si>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</si>
  <si>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</si>
  <si>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</si>
  <si>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</si>
  <si>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</si>
  <si>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</si>
  <si>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</si>
  <si>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</si>
  <si>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</si>
  <si>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</si>
  <si>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</si>
  <si>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</si>
  <si>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</si>
  <si>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</si>
  <si>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</si>
  <si>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</si>
  <si>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</si>
  <si>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</si>
  <si>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</si>
  <si>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</si>
  <si>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</si>
  <si>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</si>
  <si>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</si>
  <si>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</si>
  <si>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</si>
  <si>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</si>
  <si>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</si>
  <si>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</si>
  <si>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</si>
  <si>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</si>
  <si>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</si>
  <si>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</si>
  <si>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</si>
  <si>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</si>
  <si>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</si>
  <si>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</si>
  <si>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</si>
  <si>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</si>
  <si>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</si>
  <si>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</si>
  <si>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</si>
  <si>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</si>
  <si>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</si>
  <si>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</si>
  <si>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</si>
  <si>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</si>
  <si>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</si>
  <si>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</si>
  <si>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</si>
  <si>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</si>
  <si>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</si>
  <si>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</si>
  <si>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</si>
  <si>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</si>
  <si>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</si>
  <si>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</si>
  <si>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</si>
  <si>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</si>
  <si>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</si>
  <si>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</si>
  <si>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</si>
  <si>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</si>
  <si>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</si>
  <si>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</si>
  <si>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</si>
  <si>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</si>
  <si>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</si>
  <si>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</si>
  <si>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</si>
  <si>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</si>
  <si>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</si>
  <si>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</si>
  <si>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</si>
  <si>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</si>
  <si>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</si>
  <si>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</si>
  <si>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</si>
  <si>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</si>
  <si>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</si>
  <si>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</si>
  <si>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</si>
  <si>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</si>
  <si>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</si>
  <si>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</si>
  <si>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</si>
  <si>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</si>
  <si>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</si>
  <si>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</si>
  <si>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</si>
  <si>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</si>
  <si>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</si>
  <si>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</si>
  <si>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</si>
  <si>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</si>
  <si>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</si>
  <si>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</si>
  <si>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</si>
  <si>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</si>
  <si>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</si>
  <si>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</si>
  <si>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</si>
  <si>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</si>
  <si>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</si>
  <si>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</si>
  <si>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</si>
  <si>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</si>
  <si>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</si>
  <si>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</si>
  <si>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</si>
  <si>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</si>
  <si>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</si>
  <si>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</si>
  <si>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</si>
  <si>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</si>
  <si>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</si>
  <si>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</si>
  <si>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</si>
  <si>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</si>
  <si>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</si>
  <si>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</si>
  <si>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</si>
  <si>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</si>
  <si>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</si>
  <si>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</si>
  <si>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</si>
  <si>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</si>
  <si>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</si>
  <si>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</si>
  <si>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</si>
  <si>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</si>
  <si>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</si>
  <si>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</si>
  <si>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</si>
  <si>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</si>
  <si>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</si>
  <si>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</si>
  <si>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</si>
  <si>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</si>
  <si>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</si>
  <si>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</si>
  <si>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</si>
  <si>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</si>
  <si>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</si>
  <si>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</si>
  <si>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</si>
  <si>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</si>
  <si>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</si>
  <si>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</si>
  <si>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</si>
  <si>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</si>
  <si>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</si>
  <si>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</si>
  <si>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</si>
  <si>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</si>
  <si>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</si>
  <si>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</si>
  <si>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</si>
  <si>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</si>
  <si>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</si>
  <si>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</si>
  <si>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</si>
  <si>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</si>
  <si>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</si>
  <si>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</si>
  <si>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</si>
  <si>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</si>
  <si>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</si>
  <si>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</si>
  <si>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</si>
  <si>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</si>
  <si>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</si>
  <si>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</si>
  <si>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</si>
  <si>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</si>
  <si>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</si>
  <si>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</si>
  <si>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</si>
  <si>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</si>
  <si>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</si>
  <si>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</si>
  <si>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</si>
  <si>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</si>
  <si>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</si>
  <si>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</si>
  <si>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</si>
  <si>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</si>
  <si>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</si>
  <si>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</si>
  <si>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</si>
  <si>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</si>
  <si>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</si>
  <si>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</si>
  <si>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</si>
  <si>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</si>
  <si>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</si>
  <si>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</si>
  <si>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</si>
  <si>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</si>
  <si>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</si>
  <si>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</si>
  <si>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</si>
  <si>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</si>
  <si>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</si>
  <si>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</si>
  <si>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</si>
  <si>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</si>
  <si>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</si>
  <si>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</si>
  <si>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</si>
  <si>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</si>
  <si>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</si>
  <si>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</si>
  <si>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</si>
  <si>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</si>
  <si>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</si>
  <si>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</si>
  <si>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</si>
  <si>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</si>
  <si>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</si>
  <si>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</si>
  <si>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</si>
  <si>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</si>
  <si>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</si>
  <si>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</si>
  <si>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</si>
  <si>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</si>
  <si>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</si>
  <si>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</si>
  <si>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</si>
  <si>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</si>
  <si>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</si>
  <si>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</si>
  <si>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</si>
  <si>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</si>
  <si>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</si>
  <si>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</si>
  <si>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</si>
  <si>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</si>
  <si>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</si>
  <si>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</si>
  <si>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</si>
  <si>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</si>
  <si>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</si>
  <si>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</si>
  <si>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</si>
  <si>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</si>
  <si>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</si>
  <si>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</si>
  <si>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</si>
  <si>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</si>
  <si>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</si>
  <si>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</si>
  <si>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</si>
  <si>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</si>
  <si>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</si>
  <si>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</si>
  <si>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</si>
  <si>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</si>
  <si>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</si>
  <si>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</si>
  <si>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</si>
  <si>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</si>
  <si>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</si>
  <si>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</si>
  <si>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</si>
  <si>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</si>
  <si>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</si>
  <si>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</si>
  <si>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</si>
  <si>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</si>
  <si>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</si>
  <si>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</si>
  <si>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</si>
  <si>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</si>
  <si>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</si>
  <si>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</si>
  <si>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</si>
  <si>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</si>
  <si>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</si>
  <si>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</si>
  <si>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</si>
  <si>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</si>
  <si>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</si>
  <si>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</si>
  <si>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</si>
  <si>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</si>
  <si>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</si>
  <si>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</si>
  <si>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</si>
  <si>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</si>
  <si>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</si>
  <si>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</si>
  <si>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</si>
  <si>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</si>
  <si>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</si>
  <si>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</si>
  <si>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</si>
  <si>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</si>
  <si>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</si>
  <si>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</si>
  <si>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</si>
  <si>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</si>
  <si>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</si>
  <si>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</si>
  <si>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</si>
  <si>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</si>
  <si>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</si>
  <si>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</si>
  <si>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</si>
  <si>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</si>
  <si>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</si>
  <si>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</si>
  <si>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</si>
  <si>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</si>
  <si>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</si>
  <si>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</si>
  <si>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</si>
  <si>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</si>
  <si>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</si>
  <si>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</si>
  <si>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</si>
  <si>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</si>
  <si>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</si>
  <si>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</si>
  <si>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</si>
  <si>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</si>
  <si>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</si>
  <si>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</si>
  <si>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</si>
  <si>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</si>
  <si>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</si>
  <si>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</si>
  <si>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</si>
  <si>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</si>
  <si>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</si>
  <si>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</si>
  <si>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</si>
  <si>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</si>
  <si>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</si>
  <si>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</si>
  <si>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</si>
  <si>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</si>
  <si>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</si>
  <si>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</si>
  <si>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</si>
  <si>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</si>
  <si>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</si>
  <si>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</si>
  <si>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</si>
  <si>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</si>
  <si>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</si>
  <si>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</si>
  <si>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</si>
  <si>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</si>
  <si>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</si>
  <si>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</si>
  <si>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</si>
  <si>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</si>
  <si>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</si>
  <si>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</si>
  <si>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</si>
  <si>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</si>
  <si>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</si>
  <si>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</si>
  <si>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</si>
  <si>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</si>
  <si>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</si>
  <si>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</si>
  <si>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</si>
  <si>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</si>
  <si>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</si>
  <si>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</si>
  <si>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</si>
  <si>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</si>
  <si>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</si>
  <si>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</si>
  <si>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</si>
  <si>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</si>
  <si>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</si>
  <si>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</si>
  <si>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</si>
  <si>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</si>
  <si>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</si>
  <si>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</si>
  <si>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</si>
  <si>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</si>
  <si>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</si>
  <si>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</si>
  <si>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</si>
  <si>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</si>
  <si>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</si>
  <si>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</si>
  <si>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</si>
  <si>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</si>
  <si>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</si>
  <si>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</si>
  <si>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</si>
  <si>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</si>
  <si>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</si>
  <si>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</si>
  <si>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</si>
  <si>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</si>
  <si>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</si>
  <si>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</si>
  <si>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</si>
  <si>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</si>
  <si>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</si>
  <si>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</si>
  <si>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</si>
  <si>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</si>
  <si>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</si>
  <si>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</si>
  <si>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</si>
  <si>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</si>
  <si>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</si>
  <si>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</si>
  <si>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</si>
  <si>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</si>
  <si>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</si>
  <si>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</si>
  <si>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</si>
  <si>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</si>
  <si>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</si>
  <si>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</si>
  <si>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</si>
  <si>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</si>
  <si>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</si>
  <si>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</si>
  <si>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</si>
  <si>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</si>
  <si>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</si>
  <si>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</si>
  <si>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</si>
  <si>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</si>
  <si>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</si>
  <si>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</si>
  <si>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</si>
  <si>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</si>
  <si>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</si>
  <si>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</si>
  <si>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</si>
  <si>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</si>
  <si>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</si>
  <si>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</si>
  <si>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</si>
  <si>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</si>
  <si>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</si>
  <si>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</si>
  <si>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</si>
  <si>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</si>
  <si>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</si>
  <si>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</si>
  <si>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</si>
  <si>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</si>
  <si>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</si>
  <si>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</si>
  <si>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</si>
  <si>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</si>
  <si>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</si>
  <si>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</si>
  <si>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</si>
  <si>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</si>
  <si>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</si>
  <si>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</si>
  <si>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</si>
  <si>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</si>
  <si>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</si>
  <si>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</si>
  <si>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</si>
  <si>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</si>
  <si>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</si>
  <si>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</si>
  <si>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</si>
  <si>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</si>
  <si>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</si>
  <si>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</si>
  <si>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</si>
  <si>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</si>
  <si>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</si>
  <si>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</si>
  <si>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</si>
  <si>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</si>
  <si>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</si>
  <si>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</si>
  <si>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</si>
  <si>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</si>
  <si>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</si>
  <si>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</si>
  <si>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</si>
  <si>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</si>
  <si>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</si>
  <si>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</si>
  <si>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</si>
  <si>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</si>
  <si>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</si>
  <si>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</si>
  <si>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</si>
  <si>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</si>
  <si>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</si>
  <si>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</si>
  <si>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</si>
  <si>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</si>
  <si>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</si>
  <si>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</si>
  <si>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</si>
  <si>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</si>
  <si>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</si>
  <si>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</si>
  <si>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</si>
  <si>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</si>
  <si>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</si>
  <si>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</si>
  <si>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</si>
  <si>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</si>
  <si>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</si>
  <si>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</si>
  <si>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</si>
  <si>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</si>
  <si>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</si>
  <si>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</si>
  <si>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</si>
  <si>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</si>
  <si>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</si>
  <si>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</si>
  <si>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</si>
  <si>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</si>
  <si>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</si>
  <si>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</si>
  <si>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</si>
  <si>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</si>
  <si>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</si>
  <si>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</si>
  <si>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</si>
  <si>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</si>
  <si>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</si>
  <si>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</si>
  <si>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</si>
  <si>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</si>
  <si>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</si>
  <si>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</si>
  <si>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</si>
  <si>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</si>
  <si>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</si>
  <si>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</si>
  <si>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</si>
  <si>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</si>
  <si>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</si>
  <si>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</si>
  <si>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</si>
  <si>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</si>
  <si>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</si>
  <si>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</si>
  <si>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</si>
  <si>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</si>
  <si>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</si>
  <si>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</si>
  <si>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</si>
  <si>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</si>
  <si>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</si>
  <si>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</si>
  <si>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</si>
  <si>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</si>
  <si>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</si>
  <si>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</si>
  <si>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</si>
  <si>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</si>
  <si>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</si>
  <si>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</si>
  <si>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</si>
  <si>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</si>
  <si>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</si>
  <si>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</si>
  <si>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</si>
  <si>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</si>
  <si>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</si>
  <si>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</si>
  <si>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</si>
  <si>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</si>
  <si>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</si>
  <si>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</si>
  <si>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</si>
  <si>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</si>
  <si>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</si>
  <si>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</si>
  <si>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</si>
  <si>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</si>
  <si>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</si>
  <si>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</si>
  <si>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</si>
  <si>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</si>
  <si>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</si>
  <si>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</si>
  <si>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</si>
  <si>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</si>
  <si>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</si>
  <si>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</si>
  <si>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</si>
  <si>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</si>
  <si>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</si>
  <si>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</si>
  <si>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</si>
  <si>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</si>
  <si>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</si>
  <si>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</si>
  <si>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</si>
  <si>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</si>
  <si>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</si>
  <si>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</si>
  <si>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</si>
  <si>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</si>
  <si>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</si>
  <si>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</si>
  <si>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</si>
  <si>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</si>
  <si>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</si>
  <si>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</si>
  <si>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</si>
  <si>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</si>
  <si>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</si>
  <si>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</si>
  <si>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</si>
  <si>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</si>
  <si>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</si>
  <si>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</si>
  <si>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</si>
  <si>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</si>
  <si>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</si>
  <si>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</si>
  <si>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</si>
  <si>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</si>
  <si>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</si>
  <si>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</si>
  <si>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</si>
  <si>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</si>
  <si>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</si>
  <si>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</si>
  <si>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</si>
  <si>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</si>
  <si>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</si>
  <si>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</si>
  <si>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</si>
  <si>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</si>
  <si>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</si>
  <si>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</si>
  <si>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</si>
  <si>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</si>
  <si>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</si>
  <si>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</si>
  <si>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</si>
  <si>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</si>
  <si>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</si>
  <si>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</si>
  <si>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</si>
  <si>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</si>
  <si>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</si>
  <si>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</si>
  <si>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</si>
  <si>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</si>
  <si>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</si>
  <si>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</si>
  <si>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</si>
  <si>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</si>
  <si>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</si>
  <si>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</si>
  <si>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</si>
  <si>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</si>
  <si>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</si>
  <si>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</si>
  <si>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</si>
  <si>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</si>
  <si>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</si>
  <si>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</si>
  <si>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</si>
  <si>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</si>
  <si>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</si>
  <si>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</si>
  <si>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</si>
  <si>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</si>
  <si>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</si>
  <si>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</si>
  <si>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</si>
  <si>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</si>
  <si>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</si>
  <si>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</si>
  <si>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</si>
  <si>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</si>
  <si>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</si>
  <si>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</si>
  <si>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</si>
  <si>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</si>
  <si>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</si>
  <si>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</si>
  <si>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</si>
  <si>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</si>
  <si>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</si>
  <si>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</si>
  <si>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</si>
  <si>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</si>
  <si>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</si>
  <si>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</si>
  <si>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</si>
  <si>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</si>
  <si>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</si>
  <si>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</si>
  <si>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</si>
  <si>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</si>
  <si>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</si>
  <si>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</si>
  <si>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</si>
  <si>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</si>
  <si>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</si>
  <si>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</si>
  <si>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</si>
  <si>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</si>
  <si>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</si>
  <si>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</si>
  <si>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</si>
  <si>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</si>
  <si>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</si>
  <si>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</si>
  <si>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</si>
  <si>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</si>
  <si>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</si>
  <si>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</si>
  <si>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</si>
  <si>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</si>
  <si>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</si>
  <si>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</si>
  <si>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</si>
  <si>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</si>
  <si>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</si>
  <si>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</si>
  <si>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</si>
  <si>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</si>
  <si>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</si>
  <si>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</si>
  <si>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</si>
  <si>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</si>
  <si>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</si>
  <si>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</si>
  <si>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</si>
  <si>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</si>
  <si>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</si>
  <si>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</si>
  <si>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</si>
  <si>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</si>
  <si>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</si>
  <si>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</si>
  <si>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</si>
  <si>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</si>
  <si>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</si>
  <si>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</si>
  <si>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</si>
  <si>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</si>
  <si>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</si>
  <si>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</si>
  <si>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</si>
  <si>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</si>
  <si>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</si>
  <si>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</si>
  <si>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</si>
  <si>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</si>
  <si>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</si>
  <si>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</si>
  <si>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</si>
  <si>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</si>
  <si>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</si>
  <si>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</si>
  <si>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</si>
  <si>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</si>
  <si>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</si>
  <si>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</si>
  <si>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</si>
  <si>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</si>
  <si>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</si>
  <si>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</si>
  <si>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</si>
  <si>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</si>
  <si>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</si>
  <si>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</si>
  <si>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</si>
  <si>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</si>
  <si>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</si>
  <si>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</si>
  <si>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</si>
  <si>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</si>
  <si>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</si>
  <si>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</si>
  <si>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</si>
  <si>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</si>
  <si>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</si>
  <si>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</si>
  <si>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</si>
  <si>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</si>
  <si>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</si>
  <si>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</si>
  <si>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</si>
  <si>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</si>
  <si>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</si>
  <si>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</si>
  <si>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</si>
  <si>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</si>
  <si>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</si>
  <si>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</si>
  <si>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</si>
  <si>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</si>
  <si>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</si>
  <si>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</si>
  <si>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</si>
  <si>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</si>
  <si>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</si>
  <si>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</si>
  <si>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</si>
  <si>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</si>
  <si>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</si>
  <si>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</si>
  <si>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</si>
  <si>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</si>
  <si>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</si>
  <si>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</si>
  <si>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</si>
  <si>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</si>
  <si>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</si>
  <si>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</si>
  <si>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</si>
  <si>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</si>
  <si>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</si>
  <si>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</si>
  <si>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</si>
  <si>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</si>
  <si>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</si>
  <si>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</si>
  <si>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</si>
  <si>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</si>
  <si>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</si>
  <si>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</si>
  <si>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</si>
  <si>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</si>
  <si>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</si>
  <si>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</si>
  <si>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</si>
  <si>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</si>
  <si>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</si>
  <si>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</si>
  <si>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</si>
  <si>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</si>
  <si>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</si>
  <si>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</si>
  <si>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</si>
  <si>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</si>
  <si>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</si>
  <si>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</si>
  <si>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</si>
  <si>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</si>
  <si>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</si>
  <si>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</si>
  <si>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</si>
  <si>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</si>
  <si>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</si>
  <si>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</si>
  <si>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</si>
  <si>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</si>
  <si>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</si>
  <si>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</si>
  <si>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</si>
  <si>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</si>
  <si>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</si>
  <si>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</si>
  <si>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</si>
  <si>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</si>
  <si>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</si>
  <si>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</si>
  <si>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</si>
  <si>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</si>
  <si>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</si>
  <si>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</si>
  <si>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</si>
  <si>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</si>
  <si>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</si>
  <si>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</si>
  <si>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</si>
  <si>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</si>
  <si>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</si>
  <si>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</si>
  <si>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</si>
  <si>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</si>
  <si>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</si>
  <si>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</si>
  <si>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</si>
  <si>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</si>
  <si>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</si>
  <si>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</si>
  <si>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</si>
  <si>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</si>
  <si>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</si>
  <si>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</si>
  <si>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</si>
  <si>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</si>
  <si>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</si>
  <si>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</si>
  <si>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</si>
  <si>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</si>
  <si>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</si>
  <si>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</si>
  <si>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</si>
  <si>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</si>
  <si>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</si>
  <si>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</si>
  <si>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</si>
  <si>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</si>
  <si>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</si>
  <si>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</si>
  <si>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</si>
  <si>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</si>
  <si>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</si>
  <si>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</si>
  <si>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</si>
  <si>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</si>
  <si>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</si>
  <si>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</si>
  <si>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</si>
  <si>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</si>
  <si>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</si>
  <si>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</si>
  <si>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</si>
  <si>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</si>
  <si>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</si>
  <si>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</si>
  <si>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</si>
  <si>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</si>
  <si>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</si>
  <si>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</si>
  <si>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</si>
  <si>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</si>
  <si>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</si>
  <si>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</si>
  <si>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</si>
  <si>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</si>
  <si>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</si>
  <si>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</si>
  <si>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</si>
  <si>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</si>
  <si>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</si>
  <si>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</si>
  <si>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</si>
  <si>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</si>
  <si>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</si>
  <si>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</si>
  <si>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</si>
  <si>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</si>
  <si>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</si>
  <si>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</si>
  <si>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</si>
  <si>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</si>
  <si>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</si>
  <si>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</si>
  <si>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</si>
  <si>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</si>
  <si>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</si>
  <si>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</si>
  <si>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</si>
  <si>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</si>
  <si>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</si>
  <si>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</si>
  <si>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</si>
  <si>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</si>
  <si>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</si>
  <si>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</si>
  <si>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</si>
  <si>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</si>
  <si>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</si>
  <si>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</si>
  <si>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</si>
  <si>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</si>
  <si>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</si>
  <si>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</si>
  <si>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</si>
  <si>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</si>
  <si>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</si>
  <si>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</si>
  <si>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</si>
  <si>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</si>
  <si>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</si>
  <si>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</si>
  <si>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</si>
  <si>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</si>
  <si>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</si>
  <si>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</si>
  <si>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</si>
  <si>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</si>
  <si>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</si>
  <si>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</si>
  <si>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</si>
  <si>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</si>
  <si>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</si>
  <si>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</si>
  <si>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</si>
  <si>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</si>
  <si>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</si>
  <si>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</si>
  <si>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</si>
  <si>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</si>
  <si>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</si>
  <si>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</si>
  <si>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</si>
  <si>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</si>
  <si>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</si>
  <si>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</si>
  <si>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</si>
  <si>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</si>
  <si>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</si>
  <si>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</si>
  <si>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</si>
  <si>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</si>
  <si>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</si>
  <si>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</si>
  <si>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</si>
  <si>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</si>
  <si>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</si>
  <si>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</si>
  <si>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</si>
  <si>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</si>
  <si>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</si>
  <si>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</si>
  <si>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</si>
  <si>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</si>
  <si>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</si>
  <si>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</si>
  <si>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</si>
  <si>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</si>
  <si>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</si>
  <si>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</si>
  <si>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</si>
  <si>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</si>
  <si>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</si>
  <si>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</si>
  <si>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</si>
  <si>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</si>
  <si>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</si>
  <si>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</si>
  <si>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</si>
  <si>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</si>
  <si>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</si>
  <si>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</si>
  <si>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</si>
  <si>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</si>
  <si>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</si>
  <si>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</si>
  <si>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</si>
  <si>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</si>
  <si>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</si>
  <si>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</si>
  <si>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</si>
  <si>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</si>
  <si>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</si>
  <si>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</si>
  <si>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</si>
  <si>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</si>
  <si>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</si>
  <si>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</si>
  <si>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</si>
  <si>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</si>
  <si>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</si>
  <si>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</si>
  <si>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</si>
  <si>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</si>
  <si>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</si>
  <si>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</si>
  <si>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</si>
  <si>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</si>
  <si>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</si>
  <si>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</si>
  <si>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</si>
  <si>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</si>
  <si>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</si>
  <si>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</si>
  <si>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</si>
  <si>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</si>
  <si>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</si>
  <si>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</si>
  <si>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</si>
  <si>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</si>
  <si>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</si>
  <si>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</si>
  <si>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</si>
  <si>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</si>
  <si>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</si>
  <si>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</si>
  <si>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</si>
  <si>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</si>
  <si>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</si>
  <si>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</si>
  <si>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</si>
  <si>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</si>
  <si>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</si>
  <si>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</si>
  <si>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</si>
  <si>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</si>
  <si>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</si>
  <si>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</si>
  <si>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</si>
  <si>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</si>
  <si>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</si>
  <si>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</si>
  <si>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</si>
  <si>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</si>
  <si>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</si>
  <si>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</si>
  <si>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</si>
  <si>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</si>
  <si>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</si>
  <si>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</si>
  <si>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</si>
  <si>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</si>
  <si>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</si>
  <si>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</si>
  <si>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</si>
  <si>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</si>
  <si>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</si>
  <si>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</si>
  <si>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</si>
  <si>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</si>
  <si>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</si>
  <si>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</si>
  <si>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</si>
  <si>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</si>
  <si>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</si>
  <si>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</si>
  <si>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</si>
  <si>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</si>
  <si>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</si>
  <si>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</si>
  <si>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</si>
  <si>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</si>
  <si>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</si>
  <si>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</si>
  <si>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</si>
  <si>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</si>
  <si>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</si>
  <si>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</si>
  <si>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</si>
  <si>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</si>
  <si>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</si>
  <si>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</si>
  <si>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</si>
  <si>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</si>
  <si>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</si>
  <si>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</si>
  <si>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</si>
  <si>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</si>
  <si>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</si>
  <si>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</si>
  <si>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</si>
  <si>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</si>
  <si>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</si>
  <si>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</si>
  <si>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</si>
  <si>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</si>
  <si>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</si>
  <si>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</si>
  <si>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</si>
  <si>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</si>
  <si>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</si>
  <si>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</si>
  <si>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</si>
  <si>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</si>
  <si>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</si>
  <si>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</si>
  <si>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</si>
  <si>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</si>
  <si>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</si>
  <si>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</si>
  <si>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</si>
  <si>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</si>
  <si>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</si>
  <si>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</si>
  <si>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</si>
  <si>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</si>
  <si>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</si>
  <si>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</si>
  <si>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</si>
  <si>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</si>
  <si>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</si>
  <si>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</si>
  <si>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</si>
  <si>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</si>
  <si>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</si>
  <si>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</si>
  <si>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</si>
  <si>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</si>
  <si>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</si>
  <si>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</si>
  <si>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</si>
  <si>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</si>
  <si>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</si>
  <si>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</si>
  <si>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</si>
  <si>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</si>
  <si>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</si>
  <si>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</si>
  <si>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</si>
  <si>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</si>
  <si>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</si>
  <si>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</si>
  <si>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</si>
  <si>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</si>
  <si>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</si>
  <si>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</si>
  <si>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</si>
  <si>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</si>
  <si>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</si>
  <si>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</si>
  <si>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</si>
  <si>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</si>
  <si>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</si>
  <si>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</si>
  <si>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</si>
  <si>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</si>
  <si>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</si>
  <si>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</si>
  <si>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</si>
  <si>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</si>
  <si>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</si>
  <si>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</si>
  <si>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</si>
  <si>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</si>
  <si>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</si>
  <si>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</si>
  <si>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</si>
  <si>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</si>
  <si>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</si>
  <si>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</si>
  <si>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</si>
  <si>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</si>
  <si>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</si>
  <si>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</si>
  <si>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</si>
  <si>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</si>
  <si>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</si>
  <si>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</si>
  <si>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</si>
  <si>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</si>
  <si>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</si>
  <si>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</si>
  <si>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</si>
  <si>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</si>
  <si>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</si>
  <si>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</si>
  <si>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</si>
  <si>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</si>
  <si>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</si>
  <si>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</si>
  <si>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</si>
  <si>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</si>
  <si>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</si>
  <si>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</si>
  <si>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</si>
  <si>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</si>
  <si>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</si>
  <si>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</si>
  <si>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</si>
  <si>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</si>
  <si>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</si>
  <si>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</si>
  <si>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</si>
  <si>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</si>
  <si>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</si>
  <si>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</si>
  <si>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</si>
  <si>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</si>
  <si>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</si>
  <si>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</si>
  <si>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</si>
  <si>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</si>
  <si>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</si>
  <si>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</si>
  <si>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</si>
  <si>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</si>
  <si>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</si>
  <si>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</si>
  <si>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</si>
  <si>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</si>
  <si>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</si>
  <si>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</si>
  <si>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</si>
  <si>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</si>
  <si>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</si>
  <si>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</si>
  <si>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</si>
  <si>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</si>
  <si>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</si>
  <si>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</si>
  <si>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</si>
  <si>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</si>
  <si>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</si>
  <si>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</si>
  <si>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</si>
  <si>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</si>
  <si>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</si>
  <si>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</si>
  <si>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</si>
  <si>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</si>
  <si>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</si>
  <si>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</si>
  <si>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</si>
  <si>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</si>
  <si>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</si>
  <si>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</si>
  <si>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</si>
  <si>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</si>
  <si>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</si>
  <si>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</si>
  <si>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</si>
  <si>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</si>
  <si>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</si>
  <si>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</si>
  <si>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</si>
  <si>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</si>
  <si>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</si>
  <si>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</si>
  <si>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</si>
  <si>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</si>
  <si>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</si>
  <si>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</si>
  <si>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</si>
  <si>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</si>
  <si>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</si>
  <si>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</si>
  <si>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</si>
  <si>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</si>
  <si>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</si>
  <si>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</si>
  <si>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</si>
  <si>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</si>
  <si>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</si>
  <si>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</si>
  <si>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</si>
  <si>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</si>
  <si>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</si>
  <si>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</si>
  <si>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</si>
  <si>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</si>
  <si>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</si>
  <si>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</si>
  <si>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</si>
  <si>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</si>
  <si>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</si>
  <si>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</si>
  <si>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</si>
  <si>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</si>
  <si>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</si>
  <si>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</si>
  <si>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</si>
  <si>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</si>
  <si>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</si>
  <si>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</si>
  <si>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</si>
  <si>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</si>
  <si>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</si>
  <si>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</si>
  <si>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</si>
  <si>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</si>
  <si>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</si>
  <si>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</si>
  <si>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</si>
  <si>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</si>
  <si>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</si>
  <si>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</si>
  <si>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</si>
  <si>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</si>
  <si>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</si>
  <si>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</si>
  <si>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</si>
  <si>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</si>
  <si>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</si>
  <si>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</si>
  <si>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</si>
  <si>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</si>
  <si>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</si>
  <si>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</si>
  <si>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</si>
  <si>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</si>
  <si>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</si>
  <si>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</si>
  <si>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</si>
  <si>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</si>
  <si>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</si>
  <si>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</si>
  <si>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</si>
  <si>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</si>
  <si>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</si>
  <si>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</si>
  <si>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</si>
  <si>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</si>
  <si>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</si>
  <si>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</si>
  <si>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</si>
  <si>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</si>
  <si>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</si>
  <si>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</si>
  <si>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</si>
  <si>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</si>
  <si>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</si>
  <si>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</si>
  <si>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</si>
  <si>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</si>
  <si>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</si>
  <si>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</si>
  <si>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</si>
  <si>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</si>
  <si>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</si>
  <si>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</si>
  <si>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</si>
  <si>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</si>
  <si>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</si>
  <si>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</si>
  <si>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</si>
  <si>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</si>
  <si>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</si>
  <si>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</si>
  <si>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</si>
  <si>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</si>
  <si>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</si>
  <si>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</si>
  <si>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</si>
  <si>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</si>
  <si>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</si>
  <si>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</si>
  <si>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</si>
  <si>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</si>
  <si>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</si>
  <si>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</si>
  <si>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</si>
  <si>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</si>
  <si>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</si>
  <si>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</si>
  <si>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</si>
  <si>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</si>
  <si>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</si>
  <si>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</si>
  <si>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</si>
  <si>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</si>
  <si>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</si>
  <si>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</si>
  <si>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</si>
  <si>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</si>
  <si>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</si>
  <si>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</si>
  <si>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</si>
  <si>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</si>
  <si>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</si>
  <si>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</si>
  <si>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</si>
  <si>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</si>
  <si>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</si>
  <si>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</si>
  <si>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</si>
  <si>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</si>
  <si>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</si>
  <si>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</si>
  <si>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</si>
  <si>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</si>
  <si>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</si>
  <si>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</si>
  <si>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</si>
  <si>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</si>
  <si>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</si>
  <si>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</si>
  <si>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</si>
  <si>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</si>
  <si>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</si>
  <si>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</si>
  <si>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</si>
  <si>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</si>
  <si>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</si>
  <si>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</si>
  <si>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</si>
  <si>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</si>
  <si>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</si>
  <si>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</si>
  <si>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</si>
  <si>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</si>
  <si>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</si>
  <si>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</si>
  <si>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</si>
  <si>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</si>
  <si>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</si>
  <si>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</si>
  <si>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</si>
  <si>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</si>
  <si>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</si>
  <si>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</si>
  <si>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</si>
  <si>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</si>
  <si>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</si>
  <si>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</si>
  <si>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</si>
  <si>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</si>
  <si>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</si>
  <si>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</si>
  <si>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</si>
  <si>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</si>
  <si>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</si>
  <si>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</si>
  <si>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</si>
  <si>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</si>
  <si>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</si>
  <si>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</si>
  <si>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</si>
  <si>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</si>
  <si>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</si>
  <si>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</si>
  <si>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</si>
  <si>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</si>
  <si>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</si>
  <si>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</si>
  <si>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</si>
  <si>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</si>
  <si>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</si>
  <si>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</si>
  <si>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</si>
  <si>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</si>
  <si>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</si>
  <si>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</si>
  <si>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</si>
  <si>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</si>
  <si>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</si>
  <si>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</si>
  <si>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</si>
  <si>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</si>
  <si>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</si>
  <si>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</si>
  <si>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</si>
  <si>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</si>
  <si>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</si>
  <si>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</si>
  <si>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</si>
  <si>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</si>
  <si>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</si>
  <si>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</si>
  <si>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</si>
  <si>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</si>
  <si>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</si>
  <si>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</si>
  <si>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</si>
  <si>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</si>
  <si>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</si>
  <si>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</si>
  <si>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</si>
  <si>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</si>
  <si>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</si>
  <si>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</si>
  <si>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</si>
  <si>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</si>
  <si>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</si>
  <si>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</si>
  <si>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</si>
  <si>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</si>
  <si>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</si>
  <si>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</si>
  <si>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</si>
  <si>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</si>
  <si>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</si>
  <si>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</si>
  <si>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</si>
  <si>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</si>
  <si>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</si>
  <si>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</si>
  <si>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</si>
  <si>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</si>
  <si>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</si>
  <si>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</si>
  <si>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</si>
  <si>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</si>
  <si>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</si>
  <si>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</si>
  <si>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</si>
  <si>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</si>
  <si>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</si>
  <si>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</si>
  <si>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</si>
  <si>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</si>
  <si>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</si>
  <si>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</si>
  <si>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</si>
  <si>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</si>
  <si>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</si>
  <si>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</si>
  <si>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</si>
  <si>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</si>
  <si>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</si>
  <si>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</si>
  <si>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</si>
  <si>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</si>
  <si>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</si>
  <si>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</si>
  <si>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</si>
  <si>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</si>
  <si>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</si>
  <si>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</si>
  <si>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</si>
  <si>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</si>
  <si>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</si>
  <si>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</si>
  <si>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</si>
  <si>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</si>
  <si>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</si>
  <si>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</si>
  <si>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</si>
  <si>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</si>
  <si>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</si>
  <si>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</si>
  <si>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</si>
  <si>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</si>
  <si>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</si>
  <si>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</si>
  <si>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</si>
  <si>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</si>
  <si>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</si>
  <si>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</si>
  <si>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</si>
  <si>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</si>
  <si>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</si>
  <si>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</si>
  <si>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</si>
  <si>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</si>
  <si>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</si>
  <si>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</si>
  <si>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</si>
  <si>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</si>
  <si>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</si>
  <si>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</si>
  <si>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</si>
  <si>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</si>
  <si>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</si>
  <si>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</si>
  <si>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</si>
  <si>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</si>
  <si>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</si>
  <si>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</si>
  <si>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</si>
  <si>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</si>
  <si>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</si>
  <si>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</si>
  <si>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</si>
  <si>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</si>
  <si>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</si>
  <si>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</si>
  <si>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</si>
  <si>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</si>
  <si>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</si>
  <si>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</si>
  <si>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</si>
  <si>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</si>
  <si>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</si>
  <si>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</si>
  <si>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</si>
  <si>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</si>
  <si>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</si>
  <si>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</si>
  <si>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</si>
  <si>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</si>
  <si>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</si>
  <si>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</si>
  <si>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</si>
  <si>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</si>
  <si>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</si>
  <si>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</si>
  <si>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</si>
  <si>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</si>
  <si>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</si>
  <si>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</si>
  <si>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</si>
  <si>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</si>
  <si>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</si>
  <si>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</si>
  <si>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</si>
  <si>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</si>
  <si>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</si>
  <si>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</si>
  <si>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</si>
  <si>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</si>
  <si>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</si>
  <si>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</si>
  <si>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</si>
  <si>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</si>
  <si>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</si>
  <si>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</si>
  <si>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</si>
  <si>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</si>
  <si>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</si>
  <si>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</si>
  <si>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</si>
  <si>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</si>
  <si>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</si>
  <si>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</si>
  <si>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</si>
  <si>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</si>
  <si>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</si>
  <si>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</si>
  <si>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</si>
  <si>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</si>
  <si>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</si>
  <si>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</si>
  <si>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</si>
  <si>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</si>
  <si>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</si>
  <si>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</si>
  <si>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</si>
  <si>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</si>
  <si>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</si>
  <si>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</si>
  <si>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</si>
  <si>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</si>
  <si>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</si>
  <si>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</si>
  <si>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</si>
  <si>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</si>
  <si>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</si>
  <si>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</si>
  <si>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</si>
  <si>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</si>
  <si>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</si>
  <si>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</si>
  <si>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</si>
  <si>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</si>
  <si>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</si>
  <si>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</si>
  <si>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</si>
  <si>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</si>
  <si>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</si>
  <si>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</si>
  <si>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</si>
  <si>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</si>
  <si>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</si>
  <si>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</si>
  <si>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</si>
  <si>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</si>
  <si>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</si>
  <si>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</si>
  <si>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</si>
  <si>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</si>
  <si>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</si>
  <si>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</si>
  <si>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</si>
  <si>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</si>
  <si>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</si>
  <si>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</si>
  <si>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</si>
  <si>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</si>
  <si>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</si>
  <si>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</si>
  <si>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</si>
  <si>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</si>
  <si>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</si>
  <si>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</si>
  <si>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</si>
  <si>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</si>
  <si>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</si>
  <si>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</si>
  <si>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</si>
  <si>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</si>
  <si>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</si>
  <si>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</si>
  <si>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</si>
  <si>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</si>
  <si>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</si>
  <si>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</si>
  <si>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</si>
  <si>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</si>
  <si>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</si>
  <si>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</si>
  <si>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</si>
  <si>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</si>
  <si>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</si>
  <si>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</si>
  <si>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</si>
  <si>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</si>
  <si>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</si>
  <si>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</si>
  <si>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</si>
  <si>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</si>
  <si>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</si>
  <si>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</si>
  <si>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</si>
  <si>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</si>
  <si>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</si>
  <si>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</si>
  <si>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</si>
  <si>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</si>
  <si>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</si>
  <si>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</si>
  <si>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</si>
  <si>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</si>
  <si>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</si>
  <si>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</si>
  <si>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</si>
  <si>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</si>
  <si>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</si>
  <si>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</si>
  <si>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</si>
  <si>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</si>
  <si>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</si>
  <si>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</si>
  <si>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</si>
  <si>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</si>
  <si>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</si>
  <si>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</si>
  <si>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</si>
  <si>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</si>
  <si>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</si>
  <si>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</si>
  <si>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</si>
  <si>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</si>
  <si>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</si>
  <si>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</si>
  <si>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</si>
  <si>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</si>
  <si>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</si>
  <si>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</si>
  <si>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</si>
  <si>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</si>
  <si>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</si>
  <si>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</si>
  <si>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</si>
  <si>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</si>
  <si>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</si>
  <si>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</si>
  <si>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</si>
  <si>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</si>
  <si>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</si>
  <si>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</si>
  <si>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</si>
  <si>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</si>
  <si>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</si>
  <si>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</si>
  <si>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</si>
  <si>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</si>
  <si>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</si>
  <si>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</si>
  <si>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</si>
  <si>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</si>
  <si>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</si>
  <si>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</si>
  <si>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</si>
  <si>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</si>
  <si>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</si>
  <si>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</si>
  <si>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</si>
  <si>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</si>
  <si>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</si>
  <si>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</si>
  <si>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</si>
  <si>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</si>
  <si>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</si>
  <si>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</si>
  <si>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</si>
  <si>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</si>
  <si>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</si>
  <si>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</si>
  <si>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</si>
  <si>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</si>
  <si>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</si>
  <si>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</si>
  <si>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</si>
  <si>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</si>
  <si>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</si>
  <si>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</si>
  <si>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</si>
  <si>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</si>
  <si>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</si>
  <si>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</si>
  <si>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</si>
  <si>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</si>
  <si>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</si>
  <si>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</si>
  <si>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</si>
  <si>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</si>
  <si>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</si>
  <si>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</si>
  <si>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</si>
  <si>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</si>
  <si>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</si>
  <si>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</si>
  <si>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</si>
  <si>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</si>
  <si>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</si>
  <si>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</si>
  <si>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</si>
  <si>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</si>
  <si>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</si>
  <si>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</si>
  <si>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</si>
  <si>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</si>
  <si>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</si>
  <si>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</si>
  <si>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</si>
  <si>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</si>
  <si>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</si>
  <si>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</si>
  <si>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</si>
  <si>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</si>
  <si>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</si>
  <si>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</si>
  <si>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</si>
  <si>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</si>
  <si>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</si>
  <si>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</si>
  <si>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</si>
  <si>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</si>
  <si>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</si>
  <si>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</si>
  <si>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</si>
  <si>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</si>
  <si>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</si>
  <si>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</si>
  <si>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</si>
  <si>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</si>
  <si>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</si>
  <si>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</si>
  <si>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</si>
  <si>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</si>
  <si>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</si>
  <si>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</si>
  <si>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</si>
  <si>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</si>
  <si>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</si>
  <si>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</si>
  <si>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</si>
  <si>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</si>
  <si>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</si>
  <si>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</si>
  <si>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</si>
  <si>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</si>
  <si>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</si>
  <si>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</si>
  <si>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</si>
  <si>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</si>
  <si>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</si>
  <si>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</si>
  <si>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</si>
  <si>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</si>
  <si>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</si>
  <si>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</si>
  <si>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</si>
  <si>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</si>
  <si>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</si>
  <si>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</si>
  <si>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</si>
  <si>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</si>
  <si>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</si>
  <si>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</si>
  <si>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</si>
  <si>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</si>
  <si>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</si>
  <si>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</si>
  <si>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</si>
  <si>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</si>
  <si>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</si>
  <si>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</si>
  <si>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</si>
  <si>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</si>
  <si>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</si>
  <si>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</si>
  <si>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</si>
  <si>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</si>
  <si>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</si>
  <si>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</si>
  <si>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</si>
  <si>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</si>
  <si>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</si>
  <si>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</si>
  <si>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</si>
  <si>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</si>
  <si>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</si>
  <si>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</si>
  <si>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</si>
  <si>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</si>
  <si>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</si>
  <si>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</si>
  <si>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</si>
  <si>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</si>
  <si>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</si>
  <si>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</si>
  <si>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</si>
  <si>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</si>
  <si>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</si>
  <si>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</si>
  <si>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</si>
  <si>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</si>
  <si>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</si>
  <si>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</si>
  <si>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</si>
  <si>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</si>
  <si>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</si>
  <si>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</si>
  <si>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</si>
  <si>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</si>
  <si>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</si>
  <si>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</si>
  <si>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</si>
  <si>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</si>
  <si>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</si>
  <si>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</si>
  <si>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</si>
  <si>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</si>
  <si>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</si>
  <si>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</si>
  <si>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</si>
  <si>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</si>
  <si>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</si>
  <si>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</si>
  <si>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</si>
  <si>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</si>
  <si>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</si>
  <si>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</si>
  <si>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</si>
  <si>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</si>
  <si>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</si>
  <si>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</si>
  <si>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</si>
  <si>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</si>
  <si>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</si>
  <si>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</si>
  <si>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</si>
  <si>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</si>
  <si>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</si>
  <si>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</si>
  <si>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</si>
  <si>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</si>
  <si>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</si>
  <si>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</si>
  <si>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</si>
  <si>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</si>
  <si>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</si>
  <si>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</si>
  <si>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</si>
  <si>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</si>
  <si>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</si>
  <si>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</si>
  <si>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</si>
  <si>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</si>
  <si>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</si>
  <si>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</si>
  <si>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</si>
  <si>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</si>
  <si>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</si>
  <si>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</si>
  <si>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</si>
  <si>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</si>
  <si>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</si>
  <si>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</si>
  <si>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</si>
  <si>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</si>
  <si>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</si>
  <si>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</si>
  <si>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</si>
  <si>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</si>
  <si>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</si>
  <si>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</si>
  <si>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</si>
  <si>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</si>
  <si>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</si>
  <si>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</si>
  <si>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</si>
  <si>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</si>
  <si>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</si>
  <si>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</si>
  <si>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</si>
  <si>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</si>
  <si>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</si>
  <si>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</si>
  <si>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</si>
  <si>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</si>
  <si>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</si>
  <si>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</si>
  <si>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</si>
  <si>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</si>
  <si>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</si>
  <si>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</si>
  <si>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</si>
  <si>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</si>
  <si>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</si>
  <si>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</si>
  <si>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</si>
  <si>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</si>
  <si>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</si>
  <si>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</si>
  <si>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</si>
  <si>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</si>
  <si>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</si>
  <si>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</si>
  <si>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</si>
  <si>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</si>
  <si>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</si>
  <si>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</si>
  <si>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</si>
  <si>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</si>
  <si>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</si>
  <si>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</si>
  <si>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</si>
  <si>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</si>
  <si>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</si>
  <si>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</si>
  <si>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</si>
  <si>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</si>
  <si>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</si>
  <si>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</si>
  <si>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</si>
  <si>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</si>
  <si>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</si>
  <si>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</si>
  <si>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</si>
  <si>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</si>
  <si>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</si>
  <si>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</si>
  <si>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</si>
  <si>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</si>
  <si>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</si>
  <si>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</si>
  <si>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</si>
  <si>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</si>
  <si>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</si>
  <si>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</si>
  <si>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</si>
  <si>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</si>
  <si>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</si>
  <si>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</si>
  <si>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</si>
  <si>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</si>
  <si>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</si>
  <si>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</si>
  <si>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</si>
  <si>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</si>
  <si>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</si>
  <si>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</si>
  <si>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</si>
  <si>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</si>
  <si>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</si>
  <si>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</si>
  <si>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</si>
  <si>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</si>
  <si>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</si>
  <si>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</si>
  <si>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</si>
  <si>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</si>
  <si>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</si>
  <si>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</si>
  <si>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</si>
  <si>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</si>
  <si>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</si>
  <si>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</si>
  <si>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</si>
  <si>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</si>
  <si>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</si>
  <si>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</si>
  <si>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</si>
  <si>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</si>
  <si>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</si>
  <si>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</si>
  <si>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</si>
  <si>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</si>
  <si>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</si>
  <si>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</si>
  <si>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</si>
  <si>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</si>
  <si>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</si>
  <si>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</si>
  <si>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</si>
  <si>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</si>
  <si>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</si>
  <si>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</si>
  <si>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</si>
  <si>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</si>
  <si>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</si>
  <si>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</si>
  <si>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</si>
  <si>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</si>
  <si>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</si>
  <si>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</si>
  <si>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</si>
  <si>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</si>
  <si>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</si>
  <si>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</si>
  <si>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</si>
  <si>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</si>
  <si>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</si>
  <si>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</si>
  <si>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</si>
  <si>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</si>
  <si>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</si>
  <si>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</si>
  <si>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</si>
  <si>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</si>
  <si>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</si>
  <si>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</si>
  <si>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</si>
  <si>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</si>
  <si>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</si>
  <si>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</si>
  <si>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</si>
  <si>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</si>
  <si>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</si>
  <si>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</si>
  <si>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</si>
  <si>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</si>
  <si>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</si>
  <si>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</si>
  <si>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</si>
  <si>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</si>
  <si>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</si>
  <si>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</si>
  <si>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</si>
  <si>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</si>
  <si>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</si>
  <si>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</si>
  <si>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</si>
  <si>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</si>
  <si>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</si>
  <si>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</si>
  <si>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</si>
  <si>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</si>
  <si>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</si>
  <si>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</si>
  <si>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</si>
  <si>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</si>
  <si>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</si>
  <si>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</si>
  <si>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</si>
  <si>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</si>
  <si>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</si>
  <si>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</si>
  <si>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</si>
  <si>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</si>
  <si>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</si>
  <si>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</si>
  <si>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</si>
  <si>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</si>
  <si>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</si>
  <si>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</si>
  <si>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</si>
  <si>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</si>
  <si>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</si>
  <si>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</si>
  <si>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</si>
  <si>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</si>
  <si>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</si>
  <si>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</si>
  <si>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</si>
  <si>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</si>
  <si>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</si>
  <si>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</si>
  <si>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</si>
  <si>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</si>
  <si>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</si>
  <si>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</si>
  <si>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</si>
  <si>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</si>
  <si>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</si>
  <si>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</si>
  <si>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</si>
  <si>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</si>
  <si>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</si>
  <si>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</si>
  <si>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</si>
  <si>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</si>
  <si>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</si>
  <si>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</si>
  <si>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</si>
  <si>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</si>
  <si>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</si>
  <si>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</si>
  <si>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</si>
  <si>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</si>
  <si>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</si>
  <si>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</si>
  <si>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</si>
  <si>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</si>
  <si>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</si>
  <si>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</si>
  <si>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</si>
  <si>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</si>
  <si>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</si>
  <si>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</si>
  <si>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</si>
  <si>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</si>
  <si>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</si>
  <si>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</si>
  <si>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</si>
  <si>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</si>
  <si>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</si>
  <si>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</si>
  <si>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</si>
  <si>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</si>
  <si>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</si>
  <si>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</si>
  <si>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</si>
  <si>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</si>
  <si>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</si>
  <si>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</si>
  <si>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</si>
  <si>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</si>
  <si>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</si>
  <si>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</si>
  <si>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</si>
  <si>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</si>
  <si>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</si>
  <si>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</si>
  <si>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</si>
  <si>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</si>
  <si>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</si>
  <si>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</si>
  <si>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</si>
  <si>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</si>
  <si>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</si>
  <si>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</si>
  <si>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</si>
  <si>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</si>
  <si>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</si>
  <si>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</si>
  <si>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</si>
  <si>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</si>
  <si>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</si>
  <si>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</si>
  <si>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</si>
  <si>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</si>
  <si>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</si>
  <si>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</si>
  <si>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</si>
  <si>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</si>
  <si>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</si>
  <si>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</si>
  <si>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</si>
  <si>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</si>
  <si>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</si>
  <si>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</si>
  <si>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</si>
  <si>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</si>
  <si>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</si>
  <si>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</si>
  <si>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</si>
  <si>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</si>
  <si>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</si>
  <si>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</si>
  <si>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</si>
  <si>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</si>
  <si>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</si>
  <si>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</si>
  <si>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</si>
  <si>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</si>
  <si>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</si>
  <si>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</si>
  <si>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</si>
  <si>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</si>
  <si>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</si>
  <si>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</si>
  <si>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</si>
  <si>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</si>
  <si>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</si>
  <si>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</si>
  <si>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</si>
  <si>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</si>
  <si>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</si>
  <si>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</si>
  <si>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</si>
  <si>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</si>
  <si>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</si>
  <si>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</si>
  <si>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</si>
  <si>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</si>
  <si>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</si>
  <si>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</si>
  <si>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</si>
  <si>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</si>
  <si>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</si>
  <si>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</si>
  <si>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</si>
  <si>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</si>
  <si>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</si>
  <si>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</si>
  <si>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</si>
  <si>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</si>
  <si>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</si>
  <si>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</si>
  <si>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</si>
  <si>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</si>
  <si>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</si>
  <si>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</si>
  <si>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</si>
  <si>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</si>
  <si>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</si>
  <si>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</si>
  <si>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</si>
  <si>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</si>
  <si>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</si>
  <si>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</si>
  <si>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</si>
  <si>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</si>
  <si>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</si>
  <si>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</si>
  <si>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</si>
  <si>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</si>
  <si>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</si>
  <si>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</si>
  <si>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</si>
  <si>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</si>
  <si>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</si>
  <si>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</si>
  <si>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</si>
  <si>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</si>
  <si>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</si>
  <si>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</si>
  <si>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</si>
  <si>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</si>
  <si>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</si>
  <si>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</si>
  <si>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</si>
  <si>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</si>
  <si>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</si>
  <si>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</si>
  <si>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</si>
  <si>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</si>
  <si>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</si>
  <si>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</si>
  <si>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</si>
  <si>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</si>
  <si>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</si>
  <si>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</si>
  <si>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</si>
  <si>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</si>
  <si>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</si>
  <si>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</si>
  <si>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</si>
  <si>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</si>
  <si>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</si>
  <si>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</si>
  <si>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</si>
  <si>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</si>
  <si>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</si>
  <si>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</si>
  <si>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</si>
  <si>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</si>
  <si>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</si>
  <si>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</si>
  <si>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</si>
  <si>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</si>
  <si>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</si>
  <si>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</si>
  <si>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</si>
  <si>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</si>
  <si>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</si>
  <si>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</si>
  <si>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</si>
  <si>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</si>
  <si>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</si>
  <si>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</si>
  <si>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</si>
  <si>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</si>
  <si>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</si>
  <si>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</si>
  <si>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</si>
  <si>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</si>
  <si>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</si>
  <si>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</si>
  <si>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</si>
  <si>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</si>
  <si>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</si>
  <si>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</si>
  <si>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</si>
  <si>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</si>
  <si>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</si>
  <si>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</si>
  <si>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</si>
  <si>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</si>
  <si>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</si>
  <si>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</si>
  <si>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</si>
  <si>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</si>
  <si>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</si>
  <si>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</si>
  <si>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</si>
  <si>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</si>
  <si>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</si>
  <si>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</si>
  <si>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</si>
  <si>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</si>
  <si>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</si>
  <si>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</si>
  <si>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</si>
  <si>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</si>
  <si>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</si>
  <si>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</si>
  <si>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</si>
  <si>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</si>
  <si>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</si>
  <si>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</si>
  <si>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</si>
  <si>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</si>
  <si>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</si>
  <si>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</si>
  <si>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</si>
  <si>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</si>
  <si>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</si>
  <si>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</si>
  <si>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</si>
  <si>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</si>
  <si>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</si>
  <si>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</si>
  <si>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</si>
  <si>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</si>
  <si>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</si>
  <si>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</si>
  <si>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</si>
  <si>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</si>
  <si>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</si>
  <si>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</si>
  <si>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</si>
  <si>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</si>
  <si>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</si>
  <si>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</si>
  <si>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</si>
  <si>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</si>
  <si>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</si>
  <si>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</si>
  <si>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</si>
  <si>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</si>
  <si>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</si>
  <si>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</si>
  <si>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</si>
  <si>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</si>
  <si>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</si>
  <si>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</si>
  <si>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</si>
  <si>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</si>
  <si>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</si>
  <si>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</si>
  <si>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</si>
  <si>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</si>
  <si>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</si>
  <si>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</si>
  <si>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</si>
  <si>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</si>
  <si>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</si>
  <si>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</si>
  <si>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</si>
  <si>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</si>
  <si>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</si>
  <si>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</si>
  <si>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</si>
  <si>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</si>
  <si>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</si>
  <si>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</si>
  <si>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</si>
  <si>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</si>
  <si>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</si>
  <si>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</si>
  <si>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</si>
  <si>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</si>
  <si>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</si>
  <si>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</si>
  <si>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</si>
  <si>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</si>
  <si>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</si>
  <si>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</si>
  <si>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</si>
  <si>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</si>
  <si>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</si>
  <si>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</si>
  <si>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</si>
  <si>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</si>
  <si>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</si>
  <si>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</si>
  <si>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</si>
  <si>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</si>
  <si>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</si>
  <si>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</si>
  <si>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</si>
  <si>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</si>
  <si>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</si>
  <si>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</si>
  <si>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</si>
  <si>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</si>
  <si>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</si>
  <si>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</si>
  <si>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</si>
  <si>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</si>
  <si>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</si>
  <si>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</si>
  <si>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</si>
  <si>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</si>
  <si>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</si>
  <si>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</si>
  <si>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</si>
  <si>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</si>
  <si>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</si>
  <si>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</si>
  <si>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</si>
  <si>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</si>
  <si>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</si>
  <si>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</si>
  <si>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</si>
  <si>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</si>
  <si>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</si>
  <si>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</si>
  <si>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</si>
  <si>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</si>
  <si>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</si>
  <si>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</si>
  <si>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</si>
  <si>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</si>
  <si>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</si>
  <si>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</si>
  <si>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</si>
  <si>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</si>
  <si>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</si>
  <si>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</si>
  <si>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</si>
  <si>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</si>
  <si>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</si>
  <si>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</si>
  <si>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</si>
  <si>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</si>
  <si>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</si>
  <si>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</si>
  <si>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</si>
  <si>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</si>
  <si>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</si>
  <si>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</si>
  <si>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</si>
  <si>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</si>
  <si>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</si>
  <si>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</si>
  <si>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</si>
  <si>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</si>
  <si>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</si>
  <si>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</si>
  <si>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</si>
  <si>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</si>
  <si>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</si>
  <si>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</si>
  <si>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</si>
  <si>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</si>
  <si>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</si>
  <si>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</si>
  <si>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</si>
  <si>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</si>
  <si>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</si>
  <si>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</si>
  <si>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</si>
  <si>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</si>
  <si>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</si>
  <si>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</si>
  <si>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</si>
  <si>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</si>
  <si>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</si>
  <si>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</si>
  <si>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</si>
  <si>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</si>
  <si>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</si>
  <si>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</si>
  <si>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</si>
  <si>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</si>
  <si>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</si>
  <si>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</si>
  <si>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</si>
  <si>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</si>
  <si>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</si>
  <si>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</si>
  <si>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</si>
  <si>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</si>
  <si>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</si>
  <si>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</si>
  <si>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</si>
  <si>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</si>
  <si>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</si>
  <si>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</si>
  <si>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</si>
  <si>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</si>
  <si>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</si>
  <si>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</si>
  <si>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</si>
  <si>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</si>
  <si>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</si>
  <si>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</si>
  <si>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</si>
  <si>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</si>
  <si>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</si>
  <si>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</si>
  <si>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</si>
  <si>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</si>
  <si>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</si>
  <si>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</si>
  <si>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</si>
  <si>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</si>
  <si>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</si>
  <si>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</si>
  <si>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</si>
  <si>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</si>
  <si>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</si>
  <si>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</si>
  <si>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</si>
  <si>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</si>
  <si>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</si>
  <si>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</si>
  <si>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</si>
  <si>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</si>
  <si>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</si>
  <si>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</si>
  <si>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</si>
  <si>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</si>
  <si>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</si>
  <si>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</si>
  <si>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</si>
  <si>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</si>
  <si>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</si>
  <si>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</si>
  <si>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</si>
  <si>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</si>
  <si>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</si>
  <si>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</si>
  <si>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</si>
  <si>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</si>
  <si>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</si>
  <si>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</si>
  <si>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</si>
  <si>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</si>
  <si>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</si>
  <si>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</si>
  <si>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</si>
  <si>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</si>
  <si>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</si>
  <si>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</si>
  <si>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</si>
  <si>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</si>
  <si>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</si>
  <si>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</si>
  <si>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</si>
  <si>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</si>
  <si>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</si>
  <si>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</si>
  <si>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</si>
  <si>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</si>
  <si>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</si>
  <si>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</si>
  <si>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</si>
  <si>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</si>
  <si>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</si>
  <si>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</si>
  <si>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</si>
  <si>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</si>
  <si>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</si>
  <si>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</si>
  <si>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</si>
  <si>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</si>
  <si>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</si>
  <si>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</si>
  <si>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</si>
  <si>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</si>
  <si>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</si>
  <si>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</si>
  <si>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</si>
  <si>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</si>
  <si>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</si>
  <si>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</si>
  <si>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</si>
  <si>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</si>
  <si>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</si>
  <si>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</si>
  <si>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</si>
  <si>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</si>
  <si>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</si>
  <si>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</si>
  <si>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</si>
  <si>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</si>
  <si>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</si>
  <si>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</si>
  <si>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</si>
  <si>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</si>
  <si>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</si>
  <si>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</si>
  <si>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</si>
  <si>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</si>
  <si>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</si>
  <si>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</si>
  <si>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</si>
  <si>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</si>
  <si>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</si>
  <si>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</si>
  <si>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</si>
  <si>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</si>
  <si>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</si>
  <si>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</si>
  <si>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</si>
  <si>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</si>
  <si>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</si>
  <si>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</si>
  <si>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</si>
  <si>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</si>
  <si>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</si>
  <si>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</si>
  <si>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</si>
  <si>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</si>
  <si>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</si>
  <si>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</si>
  <si>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</si>
  <si>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</si>
  <si>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</si>
  <si>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</si>
  <si>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</si>
  <si>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</si>
  <si>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</si>
  <si>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</si>
  <si>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</si>
  <si>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</si>
  <si>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</si>
  <si>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</si>
  <si>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</si>
  <si>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</si>
  <si>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</si>
  <si>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</si>
  <si>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</si>
  <si>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</si>
  <si>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</si>
  <si>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</si>
  <si>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</si>
  <si>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</si>
  <si>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</si>
  <si>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</si>
  <si>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</si>
  <si>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</si>
  <si>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</si>
  <si>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</si>
  <si>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</si>
  <si>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</si>
  <si>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</si>
  <si>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</si>
  <si>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</si>
  <si>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</si>
  <si>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</si>
  <si>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</si>
  <si>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</si>
  <si>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</si>
  <si>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</si>
  <si>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</si>
  <si>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</si>
  <si>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</si>
  <si>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</si>
  <si>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</si>
  <si>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</si>
  <si>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</si>
  <si>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</si>
  <si>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</si>
  <si>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</si>
  <si>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</si>
  <si>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</si>
  <si>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</si>
  <si>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</si>
  <si>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</si>
  <si>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</si>
  <si>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</si>
  <si>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</si>
  <si>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</si>
  <si>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</si>
  <si>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</si>
  <si>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</si>
  <si>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</si>
  <si>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</si>
  <si>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</si>
  <si>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</si>
  <si>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</si>
  <si>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</si>
  <si>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</si>
  <si>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</si>
  <si>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</si>
  <si>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</si>
  <si>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</si>
  <si>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</si>
  <si>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</si>
  <si>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</si>
  <si>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</si>
  <si>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</si>
  <si>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</si>
  <si>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</si>
  <si>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</si>
  <si>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</si>
  <si>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</si>
  <si>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</si>
  <si>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</si>
  <si>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</si>
  <si>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</si>
  <si>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</si>
  <si>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</si>
  <si>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</si>
  <si>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</si>
  <si>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</si>
  <si>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</si>
  <si>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</si>
  <si>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</si>
  <si>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</si>
  <si>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</si>
  <si>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</si>
  <si>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</si>
  <si>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</si>
  <si>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</si>
  <si>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</si>
  <si>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</si>
  <si>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</si>
  <si>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</si>
  <si>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</si>
  <si>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</si>
  <si>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</si>
  <si>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</si>
  <si>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</si>
  <si>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</si>
  <si>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</si>
  <si>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</si>
  <si>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</si>
  <si>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</si>
  <si>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</si>
  <si>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</si>
  <si>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</si>
  <si>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</si>
  <si>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</si>
  <si>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</si>
  <si>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</si>
  <si>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</si>
  <si>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</si>
  <si>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</si>
  <si>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</si>
  <si>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</si>
  <si>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</si>
  <si>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</si>
  <si>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</si>
  <si>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</si>
  <si>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</si>
  <si>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</si>
  <si>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</si>
  <si>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</si>
  <si>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</si>
  <si>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</si>
  <si>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</si>
  <si>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</si>
  <si>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</si>
  <si>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</si>
  <si>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</si>
  <si>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</si>
  <si>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</si>
  <si>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</si>
  <si>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</si>
  <si>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</si>
  <si>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</si>
  <si>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</si>
  <si>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</si>
  <si>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</si>
  <si>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</si>
  <si>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</si>
  <si>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</si>
  <si>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</si>
  <si>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</si>
  <si>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</si>
  <si>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</si>
  <si>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</si>
  <si>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</si>
  <si>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</si>
  <si>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</si>
  <si>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</si>
  <si>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</si>
  <si>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</si>
  <si>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</si>
  <si>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</si>
  <si>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</si>
  <si>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</si>
  <si>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</si>
  <si>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</si>
  <si>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</si>
  <si>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</si>
  <si>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</si>
  <si>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</si>
  <si>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</si>
  <si>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</si>
  <si>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</si>
  <si>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</si>
  <si>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</si>
  <si>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</si>
  <si>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</si>
  <si>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</si>
  <si>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</si>
  <si>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</si>
  <si>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</si>
  <si>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</si>
  <si>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</si>
  <si>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</si>
  <si>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</si>
  <si>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</si>
  <si>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</si>
  <si>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</si>
  <si>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</si>
  <si>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</si>
  <si>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</si>
  <si>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</si>
  <si>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</si>
  <si>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</si>
  <si>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</si>
  <si>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</si>
  <si>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</si>
  <si>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</si>
  <si>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</si>
  <si>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</si>
  <si>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</si>
  <si>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</si>
  <si>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</si>
  <si>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</si>
  <si>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</si>
  <si>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</si>
  <si>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</si>
  <si>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</si>
  <si>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</si>
  <si>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</si>
  <si>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</si>
  <si>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</si>
  <si>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</si>
  <si>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</si>
  <si>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</si>
  <si>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</si>
  <si>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</si>
  <si>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</si>
  <si>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</si>
  <si>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</si>
  <si>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</si>
  <si>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</si>
  <si>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</si>
  <si>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</si>
  <si>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</si>
  <si>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</si>
  <si>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</si>
  <si>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</si>
  <si>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</si>
  <si>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</si>
  <si>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</si>
  <si>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</si>
  <si>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</si>
  <si>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</si>
  <si>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</si>
  <si>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</si>
  <si>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</si>
  <si>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</si>
  <si>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</si>
  <si>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</si>
  <si>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</si>
  <si>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</si>
  <si>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</si>
  <si>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</si>
  <si>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</si>
  <si>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</si>
  <si>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</si>
  <si>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</si>
  <si>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</si>
  <si>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</si>
  <si>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</si>
  <si>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</si>
  <si>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</si>
  <si>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</si>
  <si>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</si>
  <si>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</si>
  <si>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</si>
  <si>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</si>
  <si>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</si>
  <si>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</si>
  <si>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</si>
  <si>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</si>
  <si>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</si>
  <si>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</si>
  <si>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</si>
  <si>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</si>
  <si>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</si>
  <si>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</si>
  <si>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</si>
  <si>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</si>
  <si>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</si>
  <si>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</si>
  <si>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</si>
  <si>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</si>
  <si>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</si>
  <si>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</si>
  <si>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</si>
  <si>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</si>
  <si>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</si>
  <si>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</si>
  <si>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</si>
  <si>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</si>
  <si>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</si>
  <si>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</si>
  <si>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</si>
  <si>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</si>
  <si>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</si>
  <si>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</si>
  <si>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</si>
  <si>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</si>
  <si>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</si>
  <si>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</si>
  <si>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</si>
  <si>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</si>
  <si>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</si>
  <si>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</si>
  <si>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</si>
  <si>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</si>
  <si>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</si>
  <si>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</si>
  <si>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</si>
  <si>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</si>
  <si>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</si>
  <si>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</si>
  <si>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</si>
  <si>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</si>
  <si>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</si>
  <si>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</si>
  <si>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</si>
  <si>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</si>
  <si>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</si>
  <si>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</si>
  <si>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</si>
  <si>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</si>
  <si>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</si>
  <si>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</si>
  <si>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</si>
  <si>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</si>
  <si>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</si>
  <si>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</si>
  <si>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</si>
  <si>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</si>
  <si>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</si>
  <si>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</si>
  <si>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</si>
  <si>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</si>
  <si>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</si>
  <si>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</si>
  <si>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</si>
  <si>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</si>
  <si>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</si>
  <si>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</si>
  <si>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</si>
  <si>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</si>
  <si>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</si>
  <si>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</si>
  <si>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</si>
  <si>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</si>
  <si>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</si>
  <si>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</si>
  <si>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</si>
  <si>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</si>
  <si>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</si>
  <si>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</si>
  <si>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</si>
  <si>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</si>
  <si>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</si>
  <si>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</si>
  <si>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</si>
  <si>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</si>
  <si>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</si>
  <si>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</si>
  <si>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</si>
  <si>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</si>
  <si>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</si>
  <si>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</si>
  <si>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</si>
  <si>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</si>
  <si>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</si>
  <si>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</si>
  <si>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</si>
  <si>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</si>
  <si>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</si>
  <si>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</si>
  <si>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</si>
  <si>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</si>
  <si>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</si>
  <si>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</si>
  <si>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</si>
  <si>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</si>
  <si>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</si>
  <si>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</si>
  <si>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</si>
  <si>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</si>
  <si>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</si>
  <si>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</si>
  <si>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</si>
  <si>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</si>
  <si>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</si>
  <si>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</si>
  <si>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</si>
  <si>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</si>
  <si>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</si>
  <si>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</si>
  <si>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</si>
  <si>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</si>
  <si>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</si>
  <si>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</si>
  <si>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</si>
  <si>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</si>
  <si>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</si>
  <si>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</si>
  <si>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</si>
  <si>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</si>
  <si>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</si>
  <si>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</si>
  <si>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</si>
  <si>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</si>
  <si>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</si>
  <si>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</si>
  <si>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</si>
  <si>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</si>
  <si>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</si>
  <si>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</si>
  <si>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</si>
  <si>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</si>
  <si>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</si>
  <si>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</si>
  <si>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</si>
  <si>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</si>
  <si>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</si>
  <si>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</si>
  <si>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</si>
  <si>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</si>
  <si>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</si>
  <si>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</si>
  <si>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</si>
  <si>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</si>
  <si>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</si>
  <si>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</si>
  <si>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</si>
  <si>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</si>
  <si>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</si>
  <si>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</si>
  <si>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</si>
  <si>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</si>
  <si>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</si>
  <si>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</si>
  <si>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</si>
  <si>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</si>
  <si>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</si>
  <si>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</si>
  <si>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</si>
  <si>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</si>
  <si>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</si>
  <si>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</si>
  <si>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</si>
  <si>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</si>
  <si>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</si>
  <si>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</si>
  <si>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</si>
  <si>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</si>
  <si>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</si>
  <si>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</si>
  <si>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</si>
  <si>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</si>
  <si>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</si>
  <si>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</si>
  <si>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</si>
  <si>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</si>
  <si>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</si>
  <si>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</si>
  <si>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</si>
  <si>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</si>
  <si>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</si>
  <si>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</si>
  <si>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</si>
  <si>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</si>
  <si>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</si>
  <si>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</si>
  <si>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</si>
  <si>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</si>
  <si>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</si>
  <si>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</si>
  <si>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</si>
  <si>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</si>
  <si>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</si>
  <si>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</si>
  <si>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</si>
  <si>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</si>
  <si>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</si>
  <si>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</si>
  <si>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</si>
  <si>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</si>
  <si>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</si>
  <si>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</si>
  <si>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</si>
  <si>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</si>
  <si>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</si>
  <si>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</si>
  <si>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</si>
  <si>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</si>
  <si>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</si>
  <si>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</si>
  <si>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</si>
  <si>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</si>
  <si>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</si>
  <si>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</si>
  <si>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</si>
  <si>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</si>
  <si>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</si>
  <si>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</si>
  <si>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</si>
  <si>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</si>
  <si>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</si>
  <si>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</si>
  <si>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</si>
  <si>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</si>
  <si>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</si>
  <si>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</si>
  <si>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</si>
  <si>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</si>
  <si>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</si>
  <si>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</si>
  <si>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</si>
  <si>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</si>
  <si>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</si>
  <si>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</si>
  <si>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</si>
  <si>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</si>
  <si>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</si>
  <si>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</si>
  <si>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</si>
  <si>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</si>
  <si>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</si>
  <si>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</si>
  <si>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</si>
  <si>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</si>
  <si>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</si>
  <si>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</si>
  <si>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</si>
  <si>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</si>
  <si>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</si>
  <si>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</si>
  <si>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</si>
  <si>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</si>
  <si>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</si>
  <si>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</si>
  <si>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</si>
  <si>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</si>
  <si>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</si>
  <si>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</si>
  <si>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</si>
  <si>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</si>
  <si>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</si>
  <si>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</si>
  <si>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</si>
  <si>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</si>
  <si>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</si>
  <si>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</si>
  <si>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</si>
  <si>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</si>
  <si>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</si>
  <si>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</si>
  <si>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</si>
  <si>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</si>
  <si>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</si>
  <si>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</si>
  <si>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</si>
  <si>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</si>
  <si>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</si>
  <si>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</si>
  <si>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</si>
  <si>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</si>
  <si>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</si>
  <si>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</si>
  <si>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</si>
  <si>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</si>
  <si>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</si>
  <si>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</si>
  <si>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</si>
  <si>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</si>
  <si>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</si>
  <si>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</si>
  <si>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</si>
  <si>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</si>
  <si>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</si>
  <si>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</si>
  <si>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</si>
  <si>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</si>
  <si>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</si>
  <si>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</si>
  <si>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</si>
  <si>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</si>
  <si>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</si>
  <si>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</si>
  <si>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</si>
  <si>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</si>
  <si>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</si>
  <si>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</si>
  <si>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</si>
  <si>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</si>
  <si>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</si>
  <si>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</si>
  <si>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</si>
  <si>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</si>
  <si>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</si>
  <si>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</si>
  <si>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</si>
  <si>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</si>
  <si>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</si>
  <si>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</si>
  <si>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</si>
  <si>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</si>
  <si>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</si>
  <si>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</si>
  <si>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</si>
  <si>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</si>
  <si>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</si>
  <si>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</si>
  <si>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</si>
  <si>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</si>
  <si>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</si>
  <si>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</si>
  <si>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</si>
  <si>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</si>
  <si>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</si>
  <si>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</si>
  <si>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</si>
  <si>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</si>
  <si>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</si>
  <si>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</si>
  <si>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</si>
  <si>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</si>
  <si>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</si>
  <si>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</si>
  <si>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</si>
  <si>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</si>
  <si>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</si>
  <si>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</si>
  <si>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</si>
  <si>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</si>
  <si>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</si>
  <si>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</si>
  <si>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</si>
  <si>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</si>
  <si>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</si>
  <si>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</si>
  <si>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</si>
  <si>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</si>
  <si>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</si>
  <si>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</si>
  <si>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</si>
  <si>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</si>
  <si>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</si>
  <si>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</si>
  <si>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</si>
  <si>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</si>
  <si>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</si>
  <si>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</si>
  <si>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</si>
  <si>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</si>
  <si>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</si>
  <si>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</si>
  <si>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</si>
  <si>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</si>
  <si>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</si>
  <si>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</si>
  <si>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</si>
  <si>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</si>
  <si>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</si>
  <si>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</si>
  <si>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</si>
  <si>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</si>
  <si>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</si>
  <si>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</si>
  <si>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</si>
  <si>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</si>
  <si>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</si>
  <si>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</si>
  <si>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</si>
  <si>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</si>
  <si>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</si>
  <si>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</si>
  <si>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</si>
  <si>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</si>
  <si>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</si>
  <si>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</si>
  <si>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</si>
  <si>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</si>
  <si>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</si>
  <si>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</si>
  <si>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</si>
  <si>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</si>
  <si>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</si>
  <si>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</si>
  <si>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</si>
  <si>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</si>
  <si>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</si>
  <si>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</si>
  <si>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</si>
  <si>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</si>
  <si>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</si>
  <si>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</si>
  <si>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</si>
  <si>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</si>
  <si>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</si>
  <si>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</si>
  <si>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</si>
  <si>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</si>
  <si>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</si>
  <si>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</si>
  <si>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</si>
  <si>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</si>
  <si>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</si>
  <si>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</si>
  <si>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</si>
  <si>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</si>
  <si>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</si>
  <si>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</si>
  <si>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</si>
  <si>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</si>
  <si>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</si>
  <si>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</si>
  <si>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</si>
  <si>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</si>
  <si>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</si>
  <si>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</si>
  <si>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</si>
  <si>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</si>
  <si>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</si>
  <si>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</si>
  <si>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</si>
  <si>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</si>
  <si>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</si>
  <si>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</si>
  <si>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</si>
  <si>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</si>
  <si>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</si>
  <si>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</si>
  <si>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</si>
  <si>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</si>
  <si>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</si>
  <si>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</si>
  <si>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</si>
  <si>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</si>
  <si>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</si>
  <si>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</si>
  <si>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</si>
  <si>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</si>
  <si>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</si>
  <si>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</si>
  <si>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</si>
  <si>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</si>
  <si>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</si>
  <si>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</si>
  <si>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</si>
  <si>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</si>
  <si>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</si>
  <si>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</si>
  <si>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</si>
  <si>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</si>
  <si>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</si>
  <si>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</si>
  <si>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</si>
  <si>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</si>
  <si>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</si>
  <si>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</si>
  <si>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</si>
  <si>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</si>
  <si>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</si>
  <si>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</si>
  <si>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</si>
  <si>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</si>
  <si>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</si>
  <si>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</si>
  <si>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</si>
  <si>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</si>
  <si>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</si>
  <si>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</si>
  <si>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</si>
  <si>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</si>
  <si>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</si>
  <si>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</si>
  <si>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</si>
  <si>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</si>
  <si>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</si>
  <si>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</si>
  <si>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</si>
  <si>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</si>
  <si>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</si>
  <si>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</si>
  <si>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</si>
  <si>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</si>
  <si>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</si>
  <si>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</si>
  <si>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</si>
  <si>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</si>
  <si>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</si>
  <si>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</si>
  <si>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</si>
  <si>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</si>
  <si>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</si>
  <si>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</si>
  <si>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</si>
  <si>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</si>
  <si>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</si>
  <si>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</si>
  <si>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</si>
  <si>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</si>
  <si>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</si>
  <si>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</si>
  <si>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</si>
  <si>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</si>
  <si>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</si>
  <si>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</si>
  <si>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</si>
  <si>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</si>
  <si>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</si>
  <si>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</si>
  <si>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</si>
  <si>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</si>
  <si>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</si>
  <si>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</si>
  <si>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</si>
  <si>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</si>
  <si>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</si>
  <si>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</si>
  <si>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</si>
  <si>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</si>
  <si>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</si>
  <si>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</si>
  <si>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</si>
  <si>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</si>
  <si>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</si>
  <si>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</si>
  <si>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</si>
  <si>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</si>
  <si>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</si>
  <si>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</si>
  <si>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</si>
  <si>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</si>
  <si>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</si>
  <si>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</si>
  <si>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</si>
  <si>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</si>
  <si>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</si>
  <si>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</si>
  <si>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</si>
  <si>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</si>
  <si>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</si>
  <si>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</si>
  <si>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</si>
  <si>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</si>
  <si>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</si>
  <si>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</si>
  <si>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</si>
  <si>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</si>
  <si>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</si>
  <si>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</si>
  <si>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</si>
  <si>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</si>
  <si>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</si>
  <si>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</si>
  <si>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</si>
  <si>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</si>
  <si>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</si>
  <si>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</si>
  <si>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</si>
  <si>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</si>
  <si>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</si>
  <si>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</si>
  <si>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</si>
  <si>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</si>
  <si>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</si>
  <si>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</si>
  <si>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</si>
  <si>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</si>
  <si>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</si>
  <si>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</si>
  <si>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</si>
  <si>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</si>
  <si>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</si>
  <si>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</si>
  <si>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</si>
  <si>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</si>
  <si>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</si>
  <si>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</si>
  <si>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</si>
  <si>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</si>
  <si>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</si>
  <si>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</si>
  <si>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</si>
  <si>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</si>
  <si>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</si>
  <si>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</si>
  <si>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</si>
  <si>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</si>
  <si>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</si>
  <si>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</si>
  <si>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</si>
  <si>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</si>
  <si>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</si>
  <si>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</si>
  <si>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</si>
  <si>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</si>
  <si>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</si>
  <si>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</si>
  <si>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</si>
  <si>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</si>
  <si>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</si>
  <si>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</si>
  <si>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</si>
  <si>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</si>
  <si>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</si>
  <si>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</si>
  <si>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</si>
  <si>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</si>
  <si>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</si>
  <si>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</si>
  <si>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</si>
  <si>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</si>
  <si>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</si>
  <si>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</si>
  <si>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</si>
  <si>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</si>
  <si>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</si>
  <si>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</si>
  <si>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</si>
  <si>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</si>
  <si>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</si>
  <si>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</si>
  <si>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</si>
  <si>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</si>
  <si>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</si>
  <si>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</si>
  <si>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</si>
  <si>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</si>
  <si>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</si>
  <si>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</si>
  <si>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</si>
  <si>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</si>
  <si>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</si>
  <si>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</si>
  <si>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</si>
  <si>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</si>
  <si>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</si>
  <si>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</si>
  <si>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</si>
  <si>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</si>
  <si>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</si>
  <si>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</si>
  <si>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</si>
  <si>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</si>
  <si>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</si>
  <si>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</si>
  <si>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</si>
  <si>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</si>
  <si>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</si>
  <si>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</si>
  <si>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</si>
  <si>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</si>
  <si>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</si>
  <si>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</si>
  <si>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</si>
  <si>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</si>
  <si>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</si>
  <si>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</si>
  <si>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</si>
  <si>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</si>
  <si>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</si>
  <si>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</si>
  <si>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</si>
  <si>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</si>
  <si>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</si>
  <si>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</si>
  <si>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</si>
  <si>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</si>
  <si>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</si>
  <si>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</si>
  <si>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</si>
  <si>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</si>
  <si>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</si>
  <si>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</si>
  <si>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</si>
  <si>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</si>
  <si>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</si>
  <si>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</si>
  <si>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</si>
  <si>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</si>
  <si>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</si>
  <si>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</si>
  <si>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</si>
  <si>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</si>
  <si>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</si>
  <si>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</si>
  <si>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</si>
  <si>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</si>
  <si>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</si>
  <si>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</si>
  <si>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</si>
  <si>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</si>
  <si>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</si>
  <si>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</si>
  <si>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</si>
  <si>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</si>
  <si>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</si>
  <si>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</si>
  <si>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</si>
  <si>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</si>
  <si>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</si>
  <si>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</si>
  <si>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</si>
  <si>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</si>
  <si>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</si>
  <si>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</si>
  <si>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</si>
  <si>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</si>
  <si>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</si>
  <si>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</si>
  <si>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</si>
  <si>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</si>
  <si>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</si>
  <si>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</si>
  <si>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</si>
  <si>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</si>
  <si>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</si>
  <si>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</si>
  <si>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</si>
  <si>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</si>
  <si>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</si>
  <si>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</si>
  <si>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</si>
  <si>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</si>
  <si>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</si>
  <si>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</si>
  <si>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</si>
  <si>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</si>
  <si>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</si>
  <si>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</si>
  <si>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</si>
  <si>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</si>
  <si>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</si>
  <si>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</si>
  <si>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</si>
  <si>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</si>
  <si>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</si>
  <si>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</si>
  <si>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</si>
  <si>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</si>
  <si>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</si>
  <si>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</si>
  <si>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</si>
  <si>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</si>
  <si>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</si>
  <si>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</si>
  <si>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</si>
  <si>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</si>
  <si>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</si>
  <si>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</si>
  <si>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</si>
  <si>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</si>
  <si>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</si>
  <si>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</si>
  <si>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</si>
  <si>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</si>
  <si>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</si>
  <si>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</si>
  <si>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</si>
  <si>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</si>
  <si>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</si>
  <si>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</si>
  <si>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</si>
  <si>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</si>
  <si>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</si>
  <si>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</si>
  <si>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</si>
  <si>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</si>
  <si>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</si>
  <si>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</si>
  <si>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</si>
  <si>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</si>
  <si>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</si>
  <si>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</si>
  <si>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</si>
  <si>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</si>
  <si>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</si>
  <si>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</si>
  <si>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</si>
  <si>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</si>
  <si>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</si>
  <si>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</si>
  <si>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</si>
  <si>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</si>
  <si>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</si>
  <si>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</si>
  <si>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</si>
  <si>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</si>
  <si>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</si>
  <si>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</si>
  <si>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</si>
  <si>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</si>
  <si>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</si>
  <si>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</si>
  <si>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</si>
  <si>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</si>
  <si>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</si>
  <si>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</si>
  <si>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</si>
  <si>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</si>
  <si>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</si>
  <si>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</si>
  <si>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</si>
  <si>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</si>
  <si>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</si>
  <si>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</si>
  <si>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</si>
  <si>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</si>
  <si>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</si>
  <si>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</si>
  <si>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</si>
  <si>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</si>
  <si>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</si>
  <si>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</si>
  <si>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</si>
  <si>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</si>
  <si>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</si>
  <si>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</si>
  <si>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</si>
  <si>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</si>
  <si>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</si>
  <si>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</si>
  <si>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</si>
  <si>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</si>
  <si>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</si>
  <si>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</si>
  <si>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</si>
  <si>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</si>
  <si>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</si>
  <si>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</si>
  <si>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</si>
  <si>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</si>
  <si>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</si>
  <si>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</si>
  <si>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</si>
  <si>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</si>
  <si>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</si>
  <si>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</si>
  <si>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</si>
  <si>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</si>
  <si>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</si>
  <si>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</si>
  <si>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</si>
  <si>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</si>
  <si>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</si>
  <si>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</si>
  <si>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</si>
  <si>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</si>
  <si>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</si>
  <si>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</si>
  <si>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</si>
  <si>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</si>
  <si>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</si>
  <si>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</si>
  <si>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</si>
  <si>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</si>
  <si>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</si>
  <si>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</si>
  <si>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</si>
  <si>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</si>
  <si>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</si>
  <si>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</si>
  <si>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</si>
  <si>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</si>
  <si>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</si>
  <si>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</si>
  <si>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</si>
  <si>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</si>
  <si>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</si>
  <si>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</si>
  <si>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</si>
  <si>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</si>
  <si>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</si>
  <si>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</si>
  <si>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</si>
  <si>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</si>
  <si>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</si>
  <si>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</si>
  <si>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</si>
  <si>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</si>
  <si>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</si>
  <si>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</si>
  <si>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</si>
  <si>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</si>
  <si>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</si>
  <si>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</si>
  <si>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</si>
  <si>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</si>
  <si>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</si>
  <si>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</si>
  <si>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</si>
  <si>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</si>
  <si>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</si>
  <si>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</si>
  <si>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</si>
  <si>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</si>
  <si>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</si>
  <si>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</si>
  <si>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</si>
  <si>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</si>
  <si>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</si>
  <si>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</si>
  <si>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</si>
  <si>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</si>
  <si>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</si>
  <si>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</si>
  <si>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</si>
  <si>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</si>
  <si>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</si>
  <si>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</si>
  <si>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</si>
  <si>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</si>
  <si>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</si>
  <si>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</si>
  <si>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</si>
  <si>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</si>
  <si>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</si>
  <si>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</si>
  <si>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</si>
  <si>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</si>
  <si>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</si>
  <si>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</si>
  <si>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</si>
  <si>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</si>
  <si>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</si>
  <si>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</si>
  <si>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</si>
  <si>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</si>
  <si>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</si>
  <si>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</si>
  <si>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</si>
  <si>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</si>
  <si>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</si>
  <si>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</si>
  <si>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</si>
  <si>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</si>
  <si>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</si>
  <si>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</si>
  <si>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</si>
  <si>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</si>
  <si>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</si>
  <si>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</si>
  <si>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</si>
  <si>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</si>
  <si>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</si>
  <si>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</si>
  <si>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</si>
  <si>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</si>
  <si>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</si>
  <si>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</si>
  <si>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</si>
  <si>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</si>
  <si>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</si>
  <si>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</si>
  <si>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</si>
  <si>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</si>
  <si>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</si>
  <si>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</si>
  <si>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</si>
  <si>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</si>
  <si>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</si>
  <si>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</si>
  <si>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</si>
  <si>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</si>
  <si>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</si>
  <si>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</si>
  <si>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</si>
  <si>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</si>
  <si>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</si>
  <si>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</si>
  <si>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</si>
  <si>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</si>
  <si>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</si>
  <si>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</si>
  <si>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</si>
  <si>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</si>
  <si>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</si>
  <si>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</si>
  <si>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</si>
  <si>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</si>
  <si>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</si>
  <si>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</si>
  <si>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</si>
  <si>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</si>
  <si>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</si>
  <si>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</si>
  <si>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</si>
  <si>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</si>
  <si>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</si>
  <si>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</si>
  <si>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</si>
  <si>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</si>
  <si>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</si>
  <si>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</si>
  <si>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</si>
  <si>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</si>
  <si>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</si>
  <si>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</si>
  <si>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</si>
  <si>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</si>
  <si>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</si>
  <si>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</si>
  <si>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</si>
  <si>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</si>
  <si>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</si>
  <si>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</si>
  <si>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</si>
  <si>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</si>
  <si>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</si>
  <si>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</si>
  <si>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</si>
  <si>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</si>
  <si>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</si>
  <si>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</si>
  <si>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</si>
  <si>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</si>
  <si>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</si>
  <si>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</si>
  <si>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</si>
  <si>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</si>
  <si>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</si>
  <si>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</si>
  <si>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</si>
  <si>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</si>
  <si>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</si>
  <si>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</si>
  <si>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</si>
  <si>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</si>
  <si>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</si>
  <si>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</si>
  <si>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</si>
  <si>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</si>
  <si>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</si>
  <si>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</si>
  <si>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</si>
  <si>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</si>
  <si>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</si>
  <si>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</si>
  <si>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</si>
  <si>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</si>
  <si>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</si>
  <si>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</si>
  <si>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</si>
  <si>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</si>
  <si>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</si>
  <si>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</si>
  <si>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</si>
  <si>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</si>
  <si>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</si>
  <si>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</si>
  <si>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</si>
  <si>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</si>
  <si>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</si>
  <si>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</si>
  <si>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</si>
  <si>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</si>
  <si>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</si>
  <si>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</si>
  <si>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</si>
  <si>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</si>
  <si>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</si>
  <si>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</si>
  <si>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</si>
  <si>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</si>
  <si>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</si>
  <si>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</si>
  <si>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</si>
  <si>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</si>
  <si>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</si>
  <si>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</si>
  <si>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</si>
  <si>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</si>
  <si>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</si>
  <si>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</si>
  <si>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</si>
  <si>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</si>
  <si>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</si>
  <si>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</si>
  <si>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</si>
  <si>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</si>
  <si>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</si>
  <si>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</si>
  <si>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</si>
  <si>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</si>
  <si>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</si>
  <si>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</si>
  <si>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</si>
  <si>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</si>
  <si>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</si>
  <si>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</si>
  <si>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</si>
  <si>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</si>
  <si>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</si>
  <si>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</si>
  <si>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</si>
  <si>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</si>
  <si>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</si>
  <si>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</si>
  <si>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</si>
  <si>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</si>
  <si>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</si>
  <si>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</si>
  <si>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</si>
  <si>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</si>
  <si>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</si>
  <si>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</si>
  <si>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</si>
  <si>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</si>
  <si>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</si>
  <si>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</si>
  <si>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</si>
  <si>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</si>
  <si>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</si>
  <si>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</si>
  <si>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</si>
  <si>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</si>
  <si>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</si>
  <si>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</si>
  <si>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</si>
  <si>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</si>
  <si>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</si>
  <si>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</si>
  <si>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</si>
  <si>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</si>
  <si>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</si>
  <si>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</si>
  <si>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</si>
  <si>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</si>
  <si>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</si>
  <si>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</si>
  <si>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</si>
  <si>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</si>
  <si>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</si>
  <si>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</si>
  <si>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</si>
  <si>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</si>
  <si>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</si>
  <si>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</si>
  <si>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</si>
  <si>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</si>
  <si>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</si>
  <si>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</si>
  <si>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</si>
  <si>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</si>
  <si>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</si>
  <si>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</si>
  <si>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</si>
  <si>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</si>
  <si>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</si>
  <si>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</si>
  <si>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</si>
  <si>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</si>
  <si>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</si>
  <si>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</si>
  <si>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</si>
  <si>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</si>
  <si>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</si>
  <si>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</si>
  <si>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</si>
  <si>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</si>
  <si>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</si>
  <si>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</si>
  <si>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</si>
  <si>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</si>
  <si>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</si>
  <si>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</si>
  <si>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</si>
  <si>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</si>
  <si>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</si>
  <si>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</si>
  <si>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</si>
  <si>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</si>
  <si>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</si>
  <si>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</si>
  <si>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</si>
  <si>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</si>
  <si>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</si>
  <si>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</si>
  <si>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</si>
  <si>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</si>
  <si>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</si>
  <si>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</si>
  <si>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</si>
  <si>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</si>
  <si>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</si>
  <si>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</si>
  <si>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</si>
  <si>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</si>
  <si>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</si>
  <si>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</si>
  <si>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</si>
  <si>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</si>
  <si>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</si>
  <si>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</si>
  <si>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</si>
  <si>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</si>
  <si>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</si>
  <si>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</si>
  <si>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</si>
  <si>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</si>
  <si>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</si>
  <si>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</si>
  <si>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</si>
  <si>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</si>
  <si>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</si>
  <si>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</si>
  <si>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</si>
  <si>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</si>
  <si>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</si>
  <si>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</si>
  <si>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</si>
  <si>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</si>
  <si>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</si>
  <si>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</si>
  <si>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</si>
  <si>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</si>
  <si>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</si>
  <si>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</si>
  <si>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</si>
  <si>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</si>
  <si>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</si>
  <si>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</si>
  <si>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</si>
  <si>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</si>
  <si>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</si>
  <si>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</si>
  <si>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</si>
  <si>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</si>
  <si>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</si>
  <si>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</si>
  <si>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</si>
  <si>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</si>
  <si>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</si>
  <si>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</si>
  <si>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</si>
  <si>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</si>
  <si>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</si>
  <si>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</si>
  <si>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</si>
  <si>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</si>
  <si>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</si>
  <si>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</si>
  <si>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</si>
  <si>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</si>
  <si>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</si>
  <si>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</si>
  <si>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</si>
  <si>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</si>
  <si>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</si>
  <si>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</si>
  <si>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</si>
  <si>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</si>
  <si>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</si>
  <si>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</si>
  <si>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</si>
  <si>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</si>
  <si>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</si>
  <si>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</si>
  <si>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</si>
  <si>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</si>
  <si>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</si>
  <si>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</si>
  <si>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</si>
  <si>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</si>
  <si>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</si>
  <si>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</si>
  <si>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</si>
  <si>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</si>
  <si>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</si>
  <si>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</si>
  <si>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</si>
  <si>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</si>
  <si>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</si>
  <si>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</si>
  <si>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</si>
  <si>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</si>
  <si>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</si>
  <si>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</si>
  <si>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</si>
  <si>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</si>
  <si>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</si>
  <si>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</si>
  <si>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</si>
  <si>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</si>
  <si>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</si>
  <si>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</si>
  <si>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</si>
  <si>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</si>
  <si>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</si>
  <si>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</si>
  <si>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</si>
  <si>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</si>
  <si>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</si>
  <si>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</si>
  <si>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</si>
  <si>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</si>
  <si>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</si>
  <si>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</si>
  <si>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</si>
  <si>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</si>
  <si>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</si>
  <si>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</si>
  <si>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</si>
  <si>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</si>
  <si>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</si>
  <si>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</si>
  <si>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</si>
  <si>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</si>
  <si>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</si>
  <si>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</si>
  <si>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</si>
  <si>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</si>
  <si>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</si>
  <si>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</si>
  <si>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</si>
  <si>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</si>
  <si>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</si>
  <si>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</si>
  <si>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</si>
  <si>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</si>
  <si>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</si>
  <si>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</si>
  <si>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</si>
  <si>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</si>
  <si>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</si>
  <si>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</si>
  <si>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</si>
  <si>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</si>
  <si>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</si>
  <si>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</si>
  <si>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</si>
  <si>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</si>
  <si>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</si>
  <si>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</si>
  <si>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</si>
  <si>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</si>
  <si>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</si>
  <si>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</si>
  <si>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</si>
  <si>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</si>
  <si>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</si>
  <si>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</si>
  <si>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</si>
  <si>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</si>
  <si>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</si>
  <si>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</si>
  <si>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</si>
  <si>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</si>
  <si>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</si>
  <si>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</si>
  <si>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</si>
  <si>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</si>
  <si>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</si>
  <si>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</si>
  <si>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</si>
  <si>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</si>
  <si>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</si>
  <si>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</si>
  <si>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</si>
  <si>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</si>
  <si>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</si>
  <si>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</si>
  <si>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</si>
  <si>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</si>
  <si>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</si>
  <si>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</si>
  <si>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</si>
  <si>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</si>
  <si>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</si>
  <si>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</si>
  <si>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</si>
  <si>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</si>
  <si>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</si>
  <si>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</si>
  <si>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</si>
  <si>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</si>
  <si>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</si>
  <si>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</si>
  <si>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</si>
  <si>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</si>
  <si>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</si>
  <si>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</si>
  <si>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</si>
  <si>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</si>
  <si>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</si>
  <si>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</si>
  <si>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</si>
  <si>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</si>
  <si>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</si>
  <si>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</si>
  <si>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</si>
  <si>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</si>
  <si>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</si>
  <si>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</si>
  <si>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</si>
  <si>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</si>
  <si>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</si>
  <si>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</si>
  <si>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</si>
  <si>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</si>
  <si>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</si>
  <si>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</si>
  <si>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</si>
  <si>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</si>
  <si>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</si>
  <si>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</si>
  <si>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</si>
  <si>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</si>
  <si>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</si>
  <si>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</si>
  <si>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</si>
  <si>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</si>
  <si>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</si>
  <si>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</si>
  <si>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</si>
  <si>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</si>
  <si>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</si>
  <si>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</si>
  <si>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</si>
  <si>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</si>
  <si>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</si>
  <si>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</si>
  <si>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</si>
  <si>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</si>
  <si>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</si>
  <si>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</si>
  <si>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</si>
  <si>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</si>
  <si>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</si>
  <si>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</si>
  <si>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</si>
  <si>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</si>
  <si>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</si>
  <si>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</si>
  <si>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</si>
  <si>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</si>
  <si>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</si>
  <si>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</si>
  <si>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</si>
  <si>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</si>
  <si>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</si>
  <si>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</si>
  <si>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</si>
  <si>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</si>
  <si>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</si>
  <si>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</si>
  <si>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</si>
  <si>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</si>
  <si>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</si>
  <si>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</si>
  <si>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</si>
  <si>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</si>
  <si>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</si>
  <si>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</si>
  <si>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</si>
  <si>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</si>
  <si>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</si>
  <si>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</si>
  <si>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</si>
  <si>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</si>
  <si>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</si>
  <si>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</si>
  <si>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</si>
  <si>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</si>
  <si>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</si>
  <si>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</si>
  <si>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</si>
  <si>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</si>
  <si>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</si>
  <si>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</si>
  <si>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</si>
  <si>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</si>
  <si>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</si>
  <si>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</si>
  <si>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</si>
  <si>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</si>
  <si>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</si>
  <si>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</si>
  <si>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</si>
  <si>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</si>
  <si>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</si>
  <si>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</si>
  <si>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</si>
  <si>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</si>
  <si>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</si>
  <si>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</si>
  <si>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</si>
  <si>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</si>
  <si>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</si>
  <si>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</si>
  <si>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</si>
  <si>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</si>
  <si>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</si>
  <si>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</si>
  <si>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</si>
  <si>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</si>
  <si>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</si>
  <si>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</si>
  <si>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</si>
  <si>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</si>
  <si>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</si>
  <si>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</si>
  <si>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</si>
  <si>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</si>
  <si>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</si>
  <si>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</si>
  <si>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</si>
  <si>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</si>
  <si>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</si>
  <si>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</si>
  <si>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</si>
  <si>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</si>
  <si>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</si>
  <si>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</si>
  <si>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</si>
  <si>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</si>
  <si>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</si>
  <si>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</si>
  <si>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</si>
  <si>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</si>
  <si>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</si>
  <si>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</si>
  <si>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</si>
  <si>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</si>
  <si>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</si>
  <si>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</si>
  <si>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</si>
  <si>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</si>
  <si>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</si>
  <si>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</si>
  <si>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</si>
  <si>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</si>
  <si>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</si>
  <si>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</si>
  <si>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</si>
  <si>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</si>
  <si>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</si>
  <si>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</si>
  <si>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</si>
  <si>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</si>
  <si>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</si>
  <si>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</si>
  <si>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</si>
  <si>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</si>
  <si>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</si>
  <si>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</si>
  <si>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</si>
  <si>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</si>
  <si>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</si>
  <si>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</si>
  <si>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</si>
  <si>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</si>
  <si>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</si>
  <si>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</si>
  <si>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</si>
  <si>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</si>
  <si>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</si>
  <si>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</si>
  <si>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</si>
  <si>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</si>
  <si>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</si>
  <si>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</si>
  <si>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</si>
  <si>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</si>
  <si>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</si>
  <si>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</si>
  <si>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</si>
  <si>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</si>
  <si>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</si>
  <si>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</si>
  <si>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</si>
  <si>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</si>
  <si>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</si>
  <si>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</si>
  <si>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</si>
  <si>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</si>
  <si>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</si>
  <si>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</si>
  <si>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</si>
  <si>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</si>
  <si>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</si>
  <si>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</si>
  <si>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</si>
  <si>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</si>
  <si>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</si>
  <si>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</si>
  <si>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</si>
  <si>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</si>
  <si>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</si>
  <si>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</si>
  <si>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</si>
  <si>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</si>
  <si>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</si>
  <si>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</si>
  <si>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</si>
  <si>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</si>
  <si>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</si>
  <si>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</si>
  <si>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</si>
  <si>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</si>
  <si>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</si>
  <si>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</si>
  <si>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</si>
  <si>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</si>
  <si>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</si>
  <si>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</si>
  <si>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</si>
  <si>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</si>
  <si>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</si>
  <si>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</si>
  <si>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</si>
  <si>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</si>
  <si>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</si>
  <si>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</si>
  <si>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</si>
  <si>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</si>
  <si>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</si>
  <si>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</si>
  <si>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</si>
  <si>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</si>
  <si>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</si>
  <si>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</si>
  <si>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</si>
  <si>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</si>
  <si>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</si>
  <si>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</si>
  <si>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</si>
  <si>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</si>
  <si>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</si>
  <si>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</si>
  <si>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</si>
  <si>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</si>
  <si>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</si>
  <si>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</si>
  <si>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</si>
  <si>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</si>
  <si>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</si>
  <si>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</si>
  <si>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</si>
  <si>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</si>
  <si>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</si>
  <si>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</si>
  <si>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</si>
  <si>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</si>
  <si>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</si>
  <si>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</si>
  <si>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</si>
  <si>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</si>
  <si>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</si>
  <si>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</si>
  <si>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</si>
  <si>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</si>
  <si>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</si>
  <si>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</si>
  <si>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</si>
  <si>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</si>
  <si>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</si>
  <si>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</si>
  <si>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</si>
  <si>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</si>
  <si>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</si>
  <si>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</si>
  <si>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</si>
  <si>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</si>
  <si>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</si>
  <si>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</si>
  <si>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</si>
  <si>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</si>
  <si>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</si>
  <si>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</si>
  <si>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</si>
  <si>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</si>
  <si>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</si>
  <si>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</si>
  <si>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</si>
  <si>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</si>
  <si>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</si>
  <si>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</si>
  <si>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</si>
  <si>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</si>
  <si>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</si>
  <si>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</si>
  <si>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</si>
  <si>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</si>
  <si>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</si>
  <si>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</si>
  <si>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</si>
  <si>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</si>
  <si>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</si>
  <si>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</si>
  <si>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</si>
  <si>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</si>
  <si>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</si>
  <si>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</si>
  <si>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</si>
  <si>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</si>
  <si>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</si>
  <si>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</si>
  <si>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</si>
  <si>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</si>
  <si>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</si>
  <si>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</si>
  <si>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</si>
  <si>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</si>
  <si>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</si>
  <si>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</si>
  <si>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</si>
  <si>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</si>
  <si>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</si>
  <si>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</si>
  <si>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</si>
  <si>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</si>
  <si>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</si>
  <si>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</si>
  <si>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</si>
  <si>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</si>
  <si>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</si>
  <si>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</si>
  <si>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</si>
  <si>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</si>
  <si>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</si>
  <si>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</si>
  <si>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</si>
  <si>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</si>
  <si>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</si>
  <si>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</si>
  <si>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</si>
  <si>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</si>
  <si>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</si>
  <si>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</si>
  <si>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</si>
  <si>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</si>
  <si>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</si>
  <si>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</si>
  <si>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</si>
  <si>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</si>
  <si>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</si>
  <si>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</si>
  <si>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</si>
  <si>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</si>
  <si>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</si>
  <si>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</si>
  <si>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</si>
  <si>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</si>
  <si>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</si>
  <si>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</si>
  <si>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</si>
  <si>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</si>
  <si>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</si>
  <si>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</si>
  <si>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</si>
  <si>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</si>
  <si>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</si>
  <si>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</si>
  <si>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</si>
  <si>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</si>
  <si>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</si>
  <si>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</si>
  <si>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</si>
  <si>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</si>
  <si>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</si>
  <si>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</si>
  <si>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</si>
  <si>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</si>
  <si>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</si>
  <si>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</si>
  <si>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</si>
  <si>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</si>
  <si>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</si>
  <si>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</si>
  <si>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</si>
  <si>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</si>
  <si>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</si>
  <si>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</si>
  <si>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</si>
  <si>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</si>
  <si>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</si>
  <si>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</si>
  <si>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</si>
  <si>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</si>
  <si>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</si>
  <si>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</si>
  <si>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</si>
  <si>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</si>
  <si>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</si>
  <si>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</si>
  <si>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</si>
  <si>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</si>
  <si>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</si>
  <si>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</si>
  <si>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</si>
  <si>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</si>
  <si>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</si>
  <si>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</si>
  <si>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</si>
  <si>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</si>
  <si>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</si>
  <si>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</si>
  <si>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</si>
  <si>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</si>
  <si>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</si>
  <si>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</si>
  <si>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</si>
  <si>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</si>
  <si>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</si>
  <si>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</si>
  <si>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</si>
  <si>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</si>
  <si>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</si>
  <si>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</si>
  <si>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</si>
  <si>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</si>
  <si>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</si>
  <si>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</si>
  <si>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</si>
  <si>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</si>
  <si>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</si>
  <si>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</si>
  <si>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</si>
  <si>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</si>
  <si>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</si>
  <si>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</si>
  <si>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</si>
  <si>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</si>
  <si>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</si>
  <si>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</si>
  <si>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</si>
  <si>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</si>
  <si>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</si>
  <si>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</si>
  <si>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</si>
  <si>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</si>
  <si>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</si>
  <si>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</si>
  <si>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</si>
  <si>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</si>
  <si>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</si>
  <si>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</si>
  <si>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</si>
  <si>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</si>
  <si>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</si>
  <si>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</si>
  <si>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</si>
  <si>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</si>
  <si>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</si>
  <si>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</si>
  <si>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</si>
  <si>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</si>
  <si>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</si>
  <si>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</si>
  <si>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</si>
  <si>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</si>
  <si>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</si>
  <si>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</si>
  <si>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</si>
  <si>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</si>
  <si>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</si>
  <si>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</si>
  <si>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</si>
  <si>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</si>
  <si>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</si>
  <si>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</si>
  <si>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</si>
  <si>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</si>
  <si>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</si>
  <si>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</si>
  <si>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</si>
  <si>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</si>
  <si>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</si>
  <si>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</si>
  <si>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</si>
  <si>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</si>
  <si>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</si>
  <si>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</si>
  <si>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</si>
  <si>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</si>
  <si>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</si>
  <si>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</si>
  <si>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</si>
  <si>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</si>
  <si>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</si>
  <si>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</si>
  <si>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</si>
  <si>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</si>
  <si>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</si>
  <si>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</si>
  <si>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</si>
  <si>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</si>
  <si>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</si>
  <si>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</si>
  <si>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</si>
  <si>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</si>
  <si>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</si>
  <si>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</si>
  <si>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</si>
  <si>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</si>
  <si>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</si>
  <si>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</si>
  <si>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</si>
  <si>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</si>
  <si>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</si>
  <si>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</si>
  <si>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</si>
  <si>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</si>
  <si>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</si>
  <si>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</si>
  <si>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</si>
  <si>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</si>
  <si>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</si>
  <si>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</si>
  <si>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</si>
  <si>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</si>
  <si>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</si>
  <si>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</si>
  <si>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</si>
  <si>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</si>
  <si>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</si>
  <si>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</si>
  <si>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</si>
  <si>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</si>
  <si>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</si>
  <si>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</si>
  <si>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</si>
  <si>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</si>
  <si>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</si>
  <si>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</si>
  <si>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</si>
  <si>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</si>
  <si>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</si>
  <si>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</si>
  <si>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</si>
  <si>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</si>
  <si>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</si>
  <si>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</si>
  <si>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</si>
  <si>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</si>
  <si>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</si>
  <si>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</si>
  <si>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</si>
  <si>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</si>
  <si>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</si>
  <si>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</si>
  <si>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</si>
  <si>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</si>
  <si>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</si>
  <si>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</si>
  <si>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</si>
  <si>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</si>
  <si>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</si>
  <si>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</si>
  <si>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</si>
  <si>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</si>
  <si>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</si>
  <si>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</si>
  <si>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</si>
  <si>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</si>
  <si>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</si>
  <si>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</si>
  <si>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</si>
  <si>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</si>
  <si>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</si>
  <si>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</si>
  <si>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</si>
  <si>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</si>
  <si>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</si>
  <si>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</si>
  <si>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</si>
  <si>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</si>
  <si>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</si>
  <si>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</si>
  <si>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</si>
  <si>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</si>
  <si>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</si>
  <si>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</si>
  <si>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</si>
  <si>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</si>
  <si>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</si>
  <si>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</si>
  <si>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</si>
  <si>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</si>
  <si>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</si>
  <si>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</si>
  <si>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</si>
  <si>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</si>
  <si>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</si>
  <si>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</si>
  <si>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</si>
  <si>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</si>
  <si>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</si>
  <si>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</si>
  <si>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</si>
  <si>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</si>
  <si>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</si>
  <si>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</si>
  <si>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</si>
  <si>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</si>
  <si>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</si>
  <si>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</si>
  <si>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</si>
  <si>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</si>
  <si>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</si>
  <si>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</si>
  <si>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</si>
  <si>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</si>
  <si>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</si>
  <si>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</si>
  <si>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</si>
  <si>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</si>
  <si>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</si>
  <si>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</si>
  <si>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</si>
  <si>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</si>
  <si>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</si>
  <si>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</si>
  <si>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</si>
  <si>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</si>
  <si>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</si>
  <si>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</si>
  <si>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</si>
  <si>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</si>
  <si>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</si>
  <si>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</si>
  <si>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</si>
  <si>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</si>
  <si>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</si>
  <si>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</si>
  <si>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</si>
  <si>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</si>
  <si>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</si>
  <si>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</si>
  <si>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</si>
  <si>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</si>
  <si>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</si>
  <si>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</si>
  <si>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</si>
  <si>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</si>
  <si>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</si>
  <si>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</si>
  <si>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</si>
  <si>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</si>
  <si>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</si>
  <si>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</si>
  <si>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</si>
  <si>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</si>
  <si>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</si>
  <si>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</si>
  <si>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</si>
  <si>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</si>
  <si>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</si>
  <si>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</si>
  <si>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</si>
  <si>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</si>
  <si>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</si>
  <si>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</si>
  <si>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</si>
  <si>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</si>
  <si>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</si>
  <si>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</si>
  <si>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</si>
  <si>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</si>
  <si>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</si>
  <si>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</si>
  <si>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</si>
  <si>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</si>
  <si>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</si>
  <si>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</si>
  <si>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</si>
  <si>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</si>
  <si>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</si>
  <si>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</si>
  <si>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</si>
  <si>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</si>
  <si>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</si>
  <si>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</si>
  <si>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</si>
  <si>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</si>
  <si>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</si>
  <si>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</si>
  <si>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</si>
  <si>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</si>
  <si>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</si>
  <si>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</si>
  <si>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</si>
  <si>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</si>
  <si>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</si>
  <si>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</si>
  <si>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</si>
  <si>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</si>
  <si>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</si>
  <si>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</si>
  <si>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</si>
  <si>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</si>
  <si>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</si>
  <si>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</si>
  <si>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</si>
  <si>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</si>
  <si>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</si>
  <si>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</si>
  <si>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</si>
  <si>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</si>
  <si>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</si>
  <si>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</si>
  <si>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</si>
  <si>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</si>
  <si>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</si>
  <si>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</si>
  <si>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</si>
  <si>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</si>
  <si>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</si>
  <si>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</si>
  <si>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</si>
  <si>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</si>
  <si>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</si>
  <si>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</si>
  <si>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</si>
  <si>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</si>
  <si>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</si>
  <si>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</si>
  <si>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</si>
  <si>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</si>
  <si>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</si>
  <si>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</si>
  <si>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</si>
  <si>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</si>
  <si>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</si>
  <si>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</si>
  <si>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</si>
  <si>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</si>
  <si>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</si>
  <si>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</si>
  <si>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</si>
  <si>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</si>
  <si>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</si>
  <si>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</si>
  <si>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</si>
  <si>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</si>
  <si>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</si>
  <si>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</si>
  <si>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</si>
  <si>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</si>
  <si>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</si>
  <si>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</si>
  <si>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</si>
  <si>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</si>
  <si>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</si>
  <si>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</si>
  <si>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</si>
  <si>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</si>
  <si>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</si>
  <si>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</si>
  <si>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</si>
  <si>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</si>
  <si>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</si>
  <si>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</si>
  <si>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</si>
  <si>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</si>
  <si>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</si>
  <si>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</si>
  <si>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</si>
  <si>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</si>
  <si>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</si>
  <si>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</si>
  <si>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</si>
  <si>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</si>
  <si>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</si>
  <si>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</si>
  <si>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</si>
  <si>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</si>
  <si>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</si>
  <si>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</si>
  <si>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</si>
  <si>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</si>
  <si>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</si>
  <si>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</si>
  <si>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</si>
  <si>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</si>
  <si>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</si>
  <si>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</si>
  <si>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</si>
  <si>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</si>
  <si>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</si>
  <si>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</si>
  <si>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</si>
  <si>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</si>
  <si>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</si>
  <si>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</si>
  <si>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</si>
  <si>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</si>
  <si>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</si>
  <si>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</si>
  <si>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</si>
  <si>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</si>
  <si>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</si>
  <si>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</si>
  <si>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</si>
  <si>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</si>
  <si>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</si>
  <si>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</si>
  <si>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</si>
  <si>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</si>
  <si>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</si>
  <si>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</si>
  <si>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</si>
  <si>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</si>
  <si>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</si>
  <si>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</si>
  <si>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</si>
  <si>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</si>
  <si>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</si>
  <si>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</si>
  <si>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</si>
  <si>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</si>
  <si>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</si>
  <si>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</si>
  <si>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</si>
  <si>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</si>
  <si>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</si>
  <si>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</si>
  <si>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</si>
  <si>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</si>
  <si>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</si>
  <si>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</si>
  <si>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</si>
  <si>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</si>
  <si>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</si>
  <si>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</si>
  <si>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</si>
  <si>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</si>
  <si>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</si>
  <si>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</si>
  <si>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</si>
  <si>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</si>
  <si>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</si>
  <si>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</si>
  <si>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</si>
  <si>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</si>
  <si>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</si>
  <si>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</si>
  <si>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</si>
  <si>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</si>
  <si>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</si>
  <si>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</si>
  <si>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</si>
  <si>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</si>
  <si>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</si>
  <si>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</si>
  <si>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</si>
  <si>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</si>
  <si>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</si>
  <si>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</si>
  <si>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</si>
  <si>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</si>
  <si>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</si>
  <si>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</si>
  <si>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</si>
  <si>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</si>
  <si>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</si>
  <si>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</si>
  <si>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</si>
  <si>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</si>
  <si>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</si>
  <si>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</si>
  <si>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</si>
  <si>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</si>
  <si>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</si>
  <si>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</si>
  <si>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</si>
  <si>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</si>
  <si>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</si>
  <si>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</si>
  <si>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</si>
  <si>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</si>
  <si>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</si>
  <si>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</si>
  <si>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</si>
  <si>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</si>
  <si>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</si>
  <si>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</si>
  <si>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</si>
  <si>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</si>
  <si>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</si>
  <si>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</si>
  <si>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</si>
  <si>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</si>
  <si>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</si>
  <si>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</si>
  <si>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</si>
  <si>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</si>
  <si>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</si>
  <si>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</si>
  <si>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</si>
  <si>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</si>
  <si>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</si>
  <si>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</si>
  <si>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</si>
  <si>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</si>
  <si>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</si>
  <si>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</si>
  <si>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</si>
  <si>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</si>
  <si>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</si>
  <si>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</si>
  <si>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</si>
  <si>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</si>
  <si>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</si>
  <si>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</si>
  <si>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</si>
  <si>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</si>
  <si>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</si>
  <si>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</si>
  <si>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</si>
  <si>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</si>
  <si>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</si>
  <si>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</si>
  <si>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</si>
  <si>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</si>
  <si>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</si>
  <si>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</si>
  <si>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</si>
  <si>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</si>
  <si>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</si>
  <si>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</si>
  <si>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</si>
  <si>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</si>
  <si>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</si>
  <si>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</si>
  <si>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</si>
  <si>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</si>
  <si>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</si>
  <si>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</si>
  <si>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</si>
  <si>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</si>
  <si>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</si>
  <si>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</si>
  <si>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</si>
  <si>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</si>
  <si>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</si>
  <si>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</si>
  <si>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</si>
  <si>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</si>
  <si>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</si>
  <si>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</si>
  <si>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</si>
  <si>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</si>
  <si>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</si>
  <si>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</si>
  <si>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</si>
  <si>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</si>
  <si>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</si>
  <si>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</si>
  <si>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</si>
  <si>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</si>
  <si>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</si>
  <si>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</si>
  <si>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</si>
  <si>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</si>
  <si>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</si>
  <si>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</si>
  <si>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</si>
  <si>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</si>
  <si>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</si>
  <si>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</si>
  <si>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</si>
  <si>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</si>
  <si>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</si>
  <si>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</si>
  <si>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</si>
  <si>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</si>
  <si>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</si>
  <si>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</si>
  <si>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</si>
  <si>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</si>
  <si>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</si>
  <si>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</si>
  <si>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</si>
  <si>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</si>
  <si>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</si>
  <si>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</si>
  <si>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</si>
  <si>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</si>
  <si>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</si>
  <si>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</si>
  <si>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</si>
  <si>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</si>
  <si>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</si>
  <si>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</si>
  <si>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</si>
  <si>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</si>
  <si>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</si>
  <si>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</si>
  <si>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</si>
  <si>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</si>
  <si>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</si>
  <si>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</si>
  <si>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</si>
  <si>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</si>
  <si>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</si>
  <si>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</si>
  <si>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</si>
  <si>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</si>
  <si>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</si>
  <si>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</si>
  <si>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</si>
  <si>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</si>
  <si>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</si>
  <si>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</si>
  <si>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</si>
  <si>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</si>
  <si>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</si>
  <si>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</si>
  <si>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</si>
  <si>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</si>
  <si>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</si>
  <si>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</si>
  <si>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</si>
  <si>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</si>
  <si>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</si>
  <si>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</si>
  <si>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</si>
  <si>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</si>
  <si>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</si>
  <si>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</si>
  <si>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</si>
  <si>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</si>
  <si>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</si>
  <si>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</si>
  <si>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</si>
  <si>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</si>
  <si>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</si>
  <si>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</si>
  <si>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</si>
  <si>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</si>
  <si>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</si>
  <si>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</si>
  <si>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</si>
  <si>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</si>
  <si>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</si>
  <si>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</si>
  <si>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</si>
  <si>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</si>
  <si>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</si>
  <si>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</si>
  <si>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</si>
  <si>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</si>
  <si>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</si>
  <si>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</si>
  <si>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</si>
  <si>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</si>
  <si>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</si>
  <si>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</si>
  <si>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</si>
  <si>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</si>
  <si>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</si>
  <si>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</si>
  <si>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</si>
  <si>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</si>
  <si>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</si>
  <si>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</si>
  <si>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</si>
  <si>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</si>
  <si>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</si>
  <si>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</si>
  <si>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</si>
  <si>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</si>
  <si>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</si>
  <si>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</si>
  <si>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</si>
  <si>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</si>
  <si>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</si>
  <si>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</si>
  <si>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</si>
  <si>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</si>
  <si>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</si>
  <si>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</si>
  <si>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</si>
  <si>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</si>
  <si>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</si>
  <si>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</si>
  <si>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</si>
  <si>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</si>
  <si>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</si>
  <si>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</si>
  <si>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</si>
  <si>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</si>
  <si>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</si>
  <si>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</si>
  <si>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</si>
  <si>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</si>
  <si>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</si>
  <si>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</si>
  <si>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</si>
  <si>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</si>
  <si>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</si>
  <si>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</si>
  <si>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</si>
  <si>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</si>
  <si>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</si>
  <si>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</si>
  <si>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</si>
  <si>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</si>
  <si>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</si>
  <si>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</si>
  <si>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</si>
  <si>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</si>
  <si>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</si>
  <si>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</si>
  <si>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</si>
  <si>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</si>
  <si>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</si>
  <si>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</si>
  <si>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</si>
  <si>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</si>
  <si>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</si>
  <si>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</si>
  <si>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</si>
  <si>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</si>
  <si>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</si>
  <si>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</si>
  <si>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</si>
  <si>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</si>
  <si>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</si>
  <si>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</si>
  <si>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</si>
  <si>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</si>
  <si>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</si>
  <si>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</si>
  <si>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</si>
  <si>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</si>
  <si>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</si>
  <si>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</si>
  <si>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</si>
  <si>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</si>
  <si>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</si>
  <si>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</si>
  <si>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</si>
  <si>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</si>
  <si>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</si>
  <si>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</si>
  <si>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</si>
  <si>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</si>
  <si>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</si>
  <si>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</si>
  <si>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</si>
  <si>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</si>
  <si>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</si>
  <si>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</si>
  <si>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</si>
  <si>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</si>
  <si>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</si>
  <si>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</si>
  <si>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</si>
  <si>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</si>
  <si>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</si>
  <si>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</si>
  <si>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</si>
  <si>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</si>
  <si>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</si>
  <si>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</si>
  <si>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</si>
  <si>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</si>
  <si>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</si>
  <si>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</si>
  <si>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</si>
  <si>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</si>
  <si>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</si>
  <si>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</si>
  <si>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</si>
  <si>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</si>
  <si>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</si>
  <si>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</si>
  <si>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</si>
  <si>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</si>
  <si>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</si>
  <si>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</si>
  <si>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</si>
  <si>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</si>
  <si>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</si>
  <si>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</si>
  <si>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</si>
  <si>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</si>
  <si>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</si>
  <si>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</si>
  <si>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</si>
  <si>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</si>
  <si>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</si>
  <si>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</si>
  <si>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</si>
  <si>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</si>
  <si>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</si>
  <si>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</si>
  <si>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</si>
  <si>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</si>
  <si>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</si>
  <si>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</si>
  <si>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</si>
  <si>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</si>
  <si>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</si>
  <si>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</si>
  <si>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</si>
  <si>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</si>
  <si>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</si>
  <si>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</si>
  <si>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</si>
  <si>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</si>
  <si>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</si>
  <si>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</si>
  <si>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</si>
  <si>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</si>
  <si>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</si>
  <si>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</si>
  <si>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</si>
  <si>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</si>
  <si>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</si>
  <si>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</si>
  <si>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</si>
  <si>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</si>
  <si>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</si>
  <si>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</si>
  <si>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</si>
  <si>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</si>
  <si>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</si>
  <si>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</si>
  <si>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</si>
  <si>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</si>
  <si>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</si>
  <si>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</si>
  <si>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</si>
  <si>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</si>
  <si>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</si>
  <si>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</si>
  <si>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</si>
  <si>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</si>
  <si>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</si>
  <si>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</si>
  <si>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</si>
  <si>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</si>
  <si>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</si>
  <si>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</si>
  <si>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</si>
  <si>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</si>
  <si>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</si>
  <si>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</si>
  <si>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</si>
  <si>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</si>
  <si>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</si>
  <si>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</si>
  <si>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</si>
  <si>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</si>
  <si>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</si>
  <si>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</si>
  <si>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</si>
  <si>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</si>
  <si>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</si>
  <si>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</si>
  <si>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</si>
  <si>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</si>
  <si>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</si>
  <si>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</si>
  <si>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</si>
  <si>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</si>
  <si>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</si>
  <si>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</si>
  <si>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</si>
  <si>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</si>
  <si>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</si>
  <si>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</si>
  <si>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</si>
  <si>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</si>
  <si>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</si>
  <si>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</si>
  <si>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</si>
  <si>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</si>
  <si>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</si>
  <si>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</si>
  <si>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</si>
  <si>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</si>
  <si>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</si>
  <si>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</si>
  <si>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</si>
  <si>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</si>
  <si>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</si>
  <si>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</si>
  <si>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</si>
  <si>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</si>
  <si>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</si>
  <si>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</si>
  <si>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</si>
  <si>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</si>
  <si>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</si>
  <si>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</si>
  <si>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</si>
  <si>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</si>
  <si>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</si>
  <si>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</si>
  <si>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</si>
  <si>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</si>
  <si>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</si>
  <si>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</si>
  <si>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</si>
  <si>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</si>
  <si>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</si>
  <si>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</si>
  <si>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</si>
  <si>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</si>
  <si>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</si>
  <si>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</si>
  <si>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</si>
  <si>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</si>
  <si>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</si>
  <si>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</si>
  <si>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</si>
  <si>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</si>
  <si>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</si>
  <si>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</si>
  <si>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</si>
  <si>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</si>
  <si>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</si>
  <si>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</si>
  <si>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</si>
  <si>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</si>
  <si>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</si>
  <si>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</si>
  <si>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</si>
  <si>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</si>
  <si>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</si>
  <si>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</si>
  <si>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</si>
  <si>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</si>
  <si>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</si>
  <si>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</si>
  <si>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</si>
  <si>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</si>
  <si>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</si>
  <si>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</si>
  <si>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</si>
  <si>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</si>
  <si>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</si>
  <si>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</si>
  <si>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</si>
  <si>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</si>
  <si>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</si>
  <si>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</si>
  <si>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</si>
  <si>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</si>
  <si>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</si>
  <si>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</si>
  <si>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</si>
  <si>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</si>
  <si>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</si>
  <si>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</si>
  <si>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</si>
  <si>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</si>
  <si>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</si>
  <si>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</si>
  <si>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</si>
  <si>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</si>
  <si>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</si>
  <si>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</si>
  <si>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</si>
  <si>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</si>
  <si>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</si>
  <si>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</si>
  <si>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</si>
  <si>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</si>
  <si>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</si>
  <si>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</si>
  <si>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</si>
  <si>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</si>
  <si>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</si>
  <si>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</si>
  <si>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</si>
  <si>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</si>
  <si>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</si>
  <si>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</si>
  <si>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</si>
  <si>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</si>
  <si>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</si>
  <si>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</si>
  <si>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</si>
  <si>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</si>
  <si>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</si>
  <si>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</si>
  <si>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</si>
  <si>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</si>
  <si>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</si>
  <si>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</si>
  <si>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</si>
  <si>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</si>
  <si>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</si>
  <si>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</si>
  <si>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</si>
  <si>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</si>
  <si>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</si>
  <si>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</si>
  <si>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</si>
  <si>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</si>
  <si>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</si>
  <si>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</si>
  <si>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</si>
  <si>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</si>
  <si>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</si>
  <si>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</si>
  <si>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</si>
  <si>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</si>
  <si>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</si>
  <si>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</si>
  <si>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</si>
  <si>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</si>
  <si>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</si>
  <si>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</si>
  <si>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</si>
  <si>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</si>
  <si>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</si>
  <si>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</si>
  <si>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</si>
  <si>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</si>
  <si>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</si>
  <si>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</si>
  <si>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</si>
  <si>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</si>
  <si>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</si>
  <si>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</si>
  <si>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</si>
  <si>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</si>
  <si>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</si>
  <si>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</si>
  <si>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</si>
  <si>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</si>
  <si>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</si>
  <si>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</si>
  <si>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</si>
  <si>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</si>
  <si>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</si>
  <si>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</si>
  <si>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</si>
  <si>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</si>
  <si>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</si>
  <si>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</si>
  <si>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</si>
  <si>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</si>
  <si>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</si>
  <si>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</si>
  <si>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</si>
  <si>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</si>
  <si>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</si>
  <si>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</si>
  <si>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</si>
  <si>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</si>
  <si>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</si>
  <si>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</si>
  <si>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</si>
  <si>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</si>
  <si>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</si>
  <si>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</si>
  <si>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</si>
  <si>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</si>
  <si>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</si>
  <si>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</si>
  <si>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</si>
  <si>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</si>
  <si>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</si>
  <si>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</si>
  <si>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</si>
  <si>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</si>
  <si>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</si>
  <si>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</si>
  <si>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</si>
  <si>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</si>
  <si>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</si>
  <si>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</si>
  <si>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</si>
  <si>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</si>
  <si>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</si>
  <si>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</si>
  <si>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</si>
  <si>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</si>
  <si>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</si>
  <si>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</si>
  <si>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</si>
  <si>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</si>
  <si>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</si>
  <si>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</si>
  <si>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</si>
  <si>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</si>
  <si>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</si>
  <si>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</si>
  <si>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</si>
  <si>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</si>
  <si>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</si>
  <si>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</si>
  <si>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</si>
  <si>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</si>
  <si>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</si>
  <si>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</si>
  <si>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</si>
  <si>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</si>
  <si>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</si>
  <si>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</si>
  <si>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</si>
  <si>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</si>
  <si>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</si>
  <si>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</si>
  <si>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</si>
  <si>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</si>
  <si>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</si>
  <si>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</si>
  <si>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</si>
  <si>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</si>
  <si>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</si>
  <si>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</si>
  <si>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</si>
  <si>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</si>
  <si>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</si>
  <si>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</si>
  <si>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</si>
  <si>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</si>
  <si>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</si>
  <si>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</si>
  <si>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</si>
  <si>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</si>
  <si>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</si>
  <si>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</si>
  <si>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</si>
  <si>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</si>
  <si>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</si>
  <si>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</si>
  <si>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</si>
  <si>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</si>
  <si>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</si>
  <si>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</si>
  <si>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</si>
  <si>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</si>
  <si>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</si>
  <si>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</si>
  <si>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</si>
  <si>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</si>
  <si>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</si>
  <si>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</si>
  <si>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</si>
  <si>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</si>
  <si>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</si>
  <si>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</si>
  <si>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</si>
  <si>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</si>
  <si>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</si>
  <si>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</si>
  <si>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</si>
  <si>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</si>
  <si>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</si>
  <si>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</si>
  <si>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</si>
  <si>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</si>
  <si>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</si>
  <si>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</si>
  <si>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</si>
  <si>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</si>
  <si>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</si>
  <si>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</si>
  <si>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</si>
  <si>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</si>
  <si>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</si>
  <si>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</si>
  <si>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</si>
  <si>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</si>
  <si>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</si>
  <si>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</si>
  <si>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</si>
  <si>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</si>
  <si>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</si>
  <si>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</si>
  <si>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</si>
  <si>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</si>
  <si>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</si>
  <si>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</si>
  <si>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</si>
  <si>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</si>
  <si>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</si>
  <si>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</si>
  <si>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</si>
  <si>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</si>
  <si>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</si>
  <si>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</si>
  <si>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</si>
  <si>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</si>
  <si>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</si>
  <si>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</si>
  <si>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</si>
  <si>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</si>
  <si>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</si>
  <si>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</si>
  <si>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</si>
  <si>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</si>
  <si>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</si>
  <si>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</si>
  <si>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</si>
  <si>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</si>
  <si>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</si>
  <si>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</si>
  <si>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</si>
  <si>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</si>
  <si>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</si>
  <si>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</si>
  <si>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</si>
  <si>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</si>
  <si>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</si>
  <si>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</si>
  <si>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</si>
  <si>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</si>
  <si>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</si>
  <si>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</si>
  <si>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</si>
  <si>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</si>
  <si>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</si>
  <si>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</si>
  <si>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</si>
  <si>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</si>
  <si>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</si>
  <si>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</si>
  <si>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</si>
  <si>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</si>
  <si>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</si>
  <si>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</si>
  <si>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</si>
  <si>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</si>
  <si>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</si>
  <si>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</si>
  <si>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</si>
  <si>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</si>
  <si>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</si>
  <si>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</si>
  <si>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</si>
  <si>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</si>
  <si>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</si>
  <si>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</si>
  <si>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</si>
  <si>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</si>
  <si>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</si>
  <si>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</si>
  <si>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</si>
  <si>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</si>
  <si>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</si>
  <si>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</si>
  <si>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</si>
  <si>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</si>
  <si>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</si>
  <si>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</si>
  <si>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</si>
  <si>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</si>
  <si>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</si>
  <si>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</si>
  <si>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</si>
  <si>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</si>
  <si>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</si>
  <si>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</si>
  <si>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</si>
  <si>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</si>
  <si>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</si>
  <si>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</si>
  <si>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</si>
  <si>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</si>
  <si>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</si>
  <si>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</si>
  <si>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</si>
  <si>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</si>
  <si>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</si>
  <si>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</si>
  <si>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</si>
  <si>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</si>
  <si>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</si>
  <si>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</si>
  <si>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</si>
  <si>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</si>
  <si>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</si>
  <si>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</si>
  <si>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</si>
  <si>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</si>
  <si>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</si>
  <si>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</si>
  <si>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</si>
  <si>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</si>
  <si>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</si>
  <si>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</si>
  <si>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</si>
  <si>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</si>
  <si>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</si>
  <si>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</si>
  <si>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</si>
  <si>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</si>
  <si>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</si>
  <si>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</si>
  <si>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</si>
  <si>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</si>
  <si>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</si>
  <si>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</si>
  <si>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</si>
  <si>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</si>
  <si>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</si>
  <si>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</si>
  <si>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</si>
  <si>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</si>
  <si>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</si>
  <si>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</si>
  <si>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</si>
  <si>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</si>
  <si>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</si>
  <si>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</si>
  <si>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</si>
  <si>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</si>
  <si>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</si>
  <si>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</si>
  <si>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</si>
  <si>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</si>
  <si>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</si>
  <si>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</si>
  <si>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</si>
  <si>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</si>
  <si>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</si>
  <si>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</si>
  <si>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</si>
  <si>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</si>
  <si>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</si>
  <si>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</si>
  <si>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</si>
  <si>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</si>
  <si>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</si>
  <si>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</si>
  <si>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</si>
  <si>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</si>
  <si>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</si>
  <si>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</si>
  <si>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</si>
  <si>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</si>
  <si>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</si>
  <si>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</si>
  <si>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</si>
  <si>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</si>
  <si>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</si>
  <si>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</si>
  <si>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</si>
  <si>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</si>
  <si>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</si>
  <si>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</si>
  <si>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</si>
  <si>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</si>
  <si>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</si>
  <si>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</si>
  <si>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</si>
  <si>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</si>
  <si>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</si>
  <si>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</si>
  <si>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</si>
  <si>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</si>
  <si>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</si>
  <si>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</si>
  <si>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</si>
  <si>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</si>
  <si>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</si>
  <si>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</si>
  <si>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</si>
  <si>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</si>
  <si>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</si>
  <si>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</si>
  <si>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</si>
  <si>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</si>
  <si>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</si>
  <si>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</si>
  <si>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</si>
  <si>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</si>
  <si>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</si>
  <si>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</si>
  <si>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</si>
  <si>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</si>
  <si>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</si>
  <si>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</si>
  <si>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</si>
  <si>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</si>
  <si>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</si>
  <si>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</si>
  <si>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</si>
  <si>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</si>
  <si>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</si>
  <si>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</si>
  <si>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</si>
  <si>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</si>
  <si>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</si>
  <si>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</si>
  <si>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</si>
  <si>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</si>
  <si>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</si>
  <si>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</si>
  <si>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</si>
  <si>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</si>
  <si>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</si>
  <si>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</si>
  <si>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</si>
  <si>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</si>
  <si>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</si>
  <si>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</si>
  <si>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</si>
  <si>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</si>
  <si>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</si>
  <si>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</si>
  <si>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</si>
  <si>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</si>
  <si>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</si>
  <si>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</si>
  <si>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</si>
  <si>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</si>
  <si>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</si>
  <si>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</si>
  <si>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</si>
  <si>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</si>
  <si>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</si>
  <si>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</si>
  <si>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</si>
  <si>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</si>
  <si>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</si>
  <si>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</si>
  <si>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</si>
  <si>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</si>
  <si>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</si>
  <si>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</si>
  <si>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</si>
  <si>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</si>
  <si>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</si>
  <si>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</si>
  <si>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</si>
  <si>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</si>
  <si>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</si>
  <si>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</si>
  <si>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</si>
  <si>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</si>
  <si>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</si>
  <si>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</si>
  <si>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</si>
  <si>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</si>
  <si>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</si>
  <si>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</si>
  <si>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</si>
  <si>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</si>
  <si>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</si>
  <si>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</si>
  <si>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</si>
  <si>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</si>
  <si>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</si>
  <si>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</si>
  <si>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</si>
  <si>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</si>
  <si>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</si>
  <si>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</si>
  <si>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</si>
  <si>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</si>
  <si>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</si>
  <si>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</si>
  <si>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</si>
  <si>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</si>
  <si>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</si>
  <si>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</si>
  <si>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</si>
  <si>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</si>
  <si>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</si>
  <si>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</si>
  <si>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</si>
  <si>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</si>
  <si>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</si>
  <si>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</si>
  <si>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</si>
  <si>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</si>
  <si>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</si>
  <si>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</si>
  <si>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</si>
  <si>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</si>
  <si>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</si>
  <si>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</si>
  <si>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</si>
  <si>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</si>
  <si>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</si>
  <si>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</si>
  <si>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</si>
  <si>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</si>
  <si>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</si>
  <si>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</si>
  <si>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</si>
  <si>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</si>
  <si>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</si>
  <si>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</si>
  <si>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</si>
  <si>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</si>
  <si>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</si>
  <si>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</si>
  <si>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</si>
  <si>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</si>
  <si>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</si>
  <si>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</si>
  <si>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</si>
  <si>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</si>
  <si>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</si>
  <si>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</si>
  <si>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</si>
  <si>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</si>
  <si>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</si>
  <si>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</si>
  <si>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</si>
  <si>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</si>
  <si>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</si>
  <si>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</si>
  <si>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</si>
  <si>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</si>
  <si>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</si>
  <si>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</si>
  <si>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</si>
  <si>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</si>
  <si>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</si>
  <si>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</si>
  <si>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</si>
  <si>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</si>
  <si>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</si>
  <si>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</si>
  <si>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</si>
  <si>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</si>
  <si>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</si>
  <si>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</si>
  <si>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</si>
  <si>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</si>
  <si>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</si>
  <si>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</si>
  <si>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</si>
  <si>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</si>
  <si>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</si>
  <si>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</si>
  <si>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</si>
  <si>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</si>
  <si>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</si>
  <si>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</si>
  <si>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</si>
  <si>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</si>
  <si>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</si>
  <si>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</si>
  <si>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</si>
  <si>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</si>
  <si>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</si>
  <si>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</si>
  <si>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</si>
  <si>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</si>
  <si>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</si>
  <si>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</si>
  <si>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</si>
  <si>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</si>
  <si>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</si>
  <si>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</si>
  <si>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</si>
  <si>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</si>
  <si>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</si>
  <si>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</si>
  <si>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</si>
  <si>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</si>
  <si>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</si>
  <si>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</si>
  <si>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</si>
  <si>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</si>
  <si>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</si>
  <si>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</si>
  <si>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</si>
  <si>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</si>
  <si>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</si>
  <si>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</si>
  <si>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</si>
  <si>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</si>
  <si>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</si>
  <si>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</si>
  <si>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</si>
  <si>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</si>
  <si>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</si>
  <si>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</si>
  <si>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</si>
  <si>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</si>
  <si>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</si>
  <si>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</si>
  <si>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</si>
  <si>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</si>
  <si>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</si>
  <si>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</si>
  <si>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</si>
  <si>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</si>
  <si>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</si>
  <si>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</si>
  <si>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</si>
  <si>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</si>
  <si>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</si>
  <si>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</si>
  <si>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</si>
  <si>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</si>
  <si>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</si>
  <si>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</si>
  <si>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</si>
  <si>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</si>
  <si>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</si>
  <si>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</si>
  <si>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</si>
  <si>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</si>
  <si>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</si>
  <si>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</si>
  <si>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</si>
  <si>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</si>
  <si>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</si>
  <si>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</si>
  <si>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</si>
  <si>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</si>
  <si>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</si>
  <si>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</si>
  <si>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</si>
  <si>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</si>
  <si>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</si>
  <si>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</si>
  <si>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</si>
  <si>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</si>
  <si>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</si>
  <si>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</si>
  <si>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</si>
  <si>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</si>
  <si>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</si>
  <si>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</si>
  <si>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</si>
  <si>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</si>
  <si>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</si>
  <si>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</si>
  <si>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</si>
  <si>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</si>
  <si>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</si>
  <si>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</si>
  <si>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</si>
  <si>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</si>
  <si>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</si>
  <si>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</si>
  <si>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</si>
  <si>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</si>
  <si>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</si>
  <si>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</si>
  <si>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</si>
  <si>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</si>
  <si>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</si>
  <si>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</si>
  <si>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</si>
  <si>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</si>
  <si>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</si>
  <si>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</si>
  <si>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</si>
  <si>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</si>
  <si>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</si>
  <si>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</si>
  <si>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</si>
  <si>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</si>
  <si>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</si>
  <si>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</si>
  <si>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</si>
  <si>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</si>
  <si>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</si>
  <si>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</si>
  <si>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</si>
  <si>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</si>
  <si>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</si>
  <si>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</si>
  <si>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</si>
  <si>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</si>
  <si>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</si>
  <si>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</si>
  <si>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</si>
  <si>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</si>
  <si>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</si>
  <si>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</si>
  <si>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</si>
  <si>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</si>
  <si>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</si>
  <si>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</si>
  <si>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</si>
  <si>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</si>
  <si>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</si>
  <si>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</si>
  <si>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</si>
  <si>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</si>
  <si>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</si>
  <si>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</si>
  <si>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</si>
  <si>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</si>
  <si>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</si>
  <si>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</si>
  <si>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</si>
  <si>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</si>
  <si>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</si>
  <si>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</si>
  <si>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</si>
  <si>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</si>
  <si>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</si>
  <si>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</si>
  <si>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</si>
  <si>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</si>
  <si>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</si>
  <si>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</si>
  <si>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</si>
  <si>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</si>
  <si>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</si>
  <si>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</si>
  <si>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</si>
  <si>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</si>
  <si>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</si>
  <si>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</si>
  <si>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</si>
  <si>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</si>
  <si>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</si>
  <si>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</si>
  <si>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</si>
  <si>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</si>
  <si>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</si>
  <si>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</si>
  <si>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</si>
  <si>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</si>
  <si>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</si>
  <si>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</si>
  <si>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</si>
  <si>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</si>
  <si>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</si>
  <si>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</si>
  <si>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</si>
  <si>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</si>
  <si>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</si>
  <si>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</si>
  <si>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</si>
  <si>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</si>
  <si>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</si>
  <si>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</si>
  <si>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</si>
  <si>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</si>
  <si>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</si>
  <si>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</si>
  <si>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</si>
  <si>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</si>
  <si>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</si>
  <si>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</si>
  <si>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</si>
  <si>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</si>
  <si>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</si>
  <si>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</si>
  <si>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</si>
  <si>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</si>
  <si>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</si>
  <si>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</si>
  <si>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</si>
  <si>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</si>
  <si>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</si>
  <si>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</si>
  <si>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</si>
  <si>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</si>
  <si>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</si>
  <si>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</si>
  <si>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</si>
  <si>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</si>
  <si>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</si>
  <si>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</si>
  <si>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</si>
  <si>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</si>
  <si>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</si>
  <si>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</si>
  <si>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</si>
  <si>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</si>
  <si>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</si>
  <si>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</si>
  <si>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</si>
  <si>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</si>
  <si>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</si>
  <si>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</si>
  <si>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</si>
  <si>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</si>
  <si>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</si>
  <si>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</si>
  <si>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</si>
  <si>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</si>
  <si>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</si>
  <si>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</si>
  <si>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</si>
  <si>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</si>
  <si>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</si>
  <si>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</si>
  <si>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</si>
  <si>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</si>
  <si>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</si>
  <si>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</si>
  <si>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</si>
  <si>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</si>
  <si>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</si>
  <si>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</si>
  <si>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</si>
  <si>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</si>
  <si>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</si>
  <si>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</si>
  <si>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</si>
  <si>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</si>
  <si>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</si>
  <si>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</si>
  <si>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</si>
  <si>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</si>
  <si>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</si>
  <si>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</si>
  <si>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</si>
  <si>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</si>
  <si>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</si>
  <si>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</si>
  <si>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</si>
  <si>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</si>
  <si>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</si>
  <si>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</si>
  <si>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</si>
  <si>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</si>
  <si>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</si>
  <si>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</si>
  <si>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</si>
  <si>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</si>
  <si>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</si>
  <si>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</si>
  <si>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</si>
  <si>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</si>
  <si>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</si>
  <si>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</si>
  <si>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</si>
  <si>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</si>
  <si>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</si>
  <si>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</si>
  <si>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</si>
  <si>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</si>
  <si>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</si>
  <si>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</si>
  <si>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</si>
  <si>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</si>
  <si>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</si>
  <si>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</si>
  <si>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</si>
  <si>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</si>
  <si>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</si>
  <si>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</si>
  <si>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</si>
  <si>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</si>
  <si>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</si>
  <si>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</si>
  <si>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</si>
  <si>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</si>
  <si>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</si>
  <si>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</si>
  <si>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</si>
  <si>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</si>
  <si>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</si>
  <si>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</si>
  <si>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</si>
  <si>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</si>
  <si>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</si>
  <si>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</si>
  <si>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</si>
  <si>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</si>
  <si>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</si>
  <si>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</si>
  <si>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</si>
  <si>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</si>
  <si>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</si>
  <si>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</si>
  <si>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</si>
  <si>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</si>
  <si>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</si>
  <si>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</si>
  <si>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</si>
  <si>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</si>
  <si>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</si>
  <si>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</si>
  <si>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</si>
  <si>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</si>
  <si>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</si>
  <si>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</si>
  <si>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</si>
  <si>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</si>
  <si>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</si>
  <si>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</si>
  <si>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</si>
  <si>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</si>
  <si>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</si>
  <si>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</si>
  <si>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</si>
  <si>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</si>
  <si>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</si>
  <si>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</si>
  <si>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</si>
  <si>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</si>
  <si>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</si>
  <si>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</si>
  <si>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</si>
  <si>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</si>
  <si>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</si>
  <si>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</si>
  <si>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</si>
  <si>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</si>
  <si>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</si>
  <si>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</si>
  <si>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</si>
  <si>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</si>
  <si>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</si>
  <si>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</si>
  <si>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</si>
  <si>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</si>
  <si>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</si>
  <si>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</si>
  <si>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</si>
  <si>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</si>
  <si>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</si>
  <si>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</si>
  <si>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</si>
  <si>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</si>
  <si>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</si>
  <si>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</si>
  <si>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</si>
  <si>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</si>
  <si>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</si>
  <si>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</si>
  <si>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</si>
  <si>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</si>
  <si>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</si>
  <si>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</si>
  <si>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</si>
  <si>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</si>
  <si>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</si>
  <si>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</si>
  <si>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</si>
  <si>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</si>
  <si>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</si>
  <si>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</si>
  <si>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</si>
  <si>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</si>
  <si>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</si>
  <si>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</si>
  <si>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</si>
  <si>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</si>
  <si>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</si>
  <si>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</si>
  <si>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</si>
  <si>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</si>
  <si>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</si>
  <si>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</si>
  <si>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</si>
  <si>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</si>
  <si>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</si>
  <si>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</si>
  <si>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</si>
  <si>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</si>
  <si>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</si>
  <si>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</si>
  <si>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</si>
  <si>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</si>
  <si>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</si>
  <si>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</si>
  <si>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</si>
  <si>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</si>
  <si>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</si>
  <si>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</si>
  <si>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</si>
  <si>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</si>
  <si>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</si>
  <si>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</si>
  <si>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</si>
  <si>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</si>
  <si>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</si>
  <si>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</si>
  <si>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</si>
  <si>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</si>
  <si>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</si>
  <si>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</si>
  <si>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</si>
  <si>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</si>
  <si>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</si>
  <si>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</si>
  <si>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</si>
  <si>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</si>
  <si>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</si>
  <si>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</si>
  <si>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</si>
  <si>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</si>
  <si>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</si>
  <si>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</si>
  <si>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</si>
  <si>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</si>
  <si>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</si>
  <si>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</si>
  <si>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</si>
  <si>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</si>
  <si>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</si>
  <si>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</si>
  <si>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</si>
  <si>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</si>
  <si>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</si>
  <si>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</si>
  <si>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</si>
  <si>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</si>
  <si>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</si>
  <si>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</si>
  <si>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</si>
  <si>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</si>
  <si>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</si>
  <si>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</si>
  <si>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</si>
  <si>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</si>
  <si>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</si>
  <si>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</si>
  <si>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</si>
  <si>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</si>
  <si>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</si>
  <si>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</si>
  <si>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</si>
  <si>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</si>
  <si>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</si>
  <si>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</si>
  <si>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</si>
  <si>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</si>
  <si>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</si>
  <si>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</si>
  <si>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</si>
  <si>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</si>
  <si>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</si>
  <si>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</si>
  <si>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</si>
  <si>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</si>
  <si>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</si>
  <si>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</si>
  <si>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</si>
  <si>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</si>
  <si>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</si>
  <si>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</si>
  <si>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</si>
  <si>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</si>
  <si>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</si>
  <si>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</si>
  <si>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</si>
  <si>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</si>
  <si>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</si>
  <si>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</si>
  <si>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</si>
  <si>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</si>
  <si>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</si>
  <si>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</si>
  <si>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</si>
  <si>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</si>
  <si>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</si>
  <si>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</si>
  <si>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</si>
  <si>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</si>
  <si>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</si>
  <si>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</si>
  <si>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</si>
  <si>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</si>
  <si>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</si>
  <si>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</si>
  <si>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</si>
  <si>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</si>
  <si>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</si>
  <si>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</si>
  <si>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</si>
  <si>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</si>
  <si>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</si>
  <si>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</si>
  <si>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</si>
  <si>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</si>
  <si>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</si>
  <si>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</si>
  <si>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</si>
  <si>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</si>
  <si>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</si>
  <si>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</si>
  <si>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</si>
  <si>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</si>
  <si>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</si>
  <si>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</si>
  <si>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</si>
  <si>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</si>
  <si>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</si>
  <si>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</si>
  <si>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</si>
  <si>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</si>
  <si>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</si>
  <si>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</si>
  <si>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</si>
  <si>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</si>
  <si>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</si>
  <si>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</si>
  <si>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</si>
  <si>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</si>
  <si>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</si>
  <si>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</si>
  <si>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</si>
  <si>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</si>
  <si>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</si>
  <si>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</si>
  <si>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</si>
  <si>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</si>
  <si>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</si>
  <si>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</si>
  <si>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</si>
  <si>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</si>
  <si>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</si>
  <si>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</si>
  <si>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</si>
  <si>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</si>
  <si>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</si>
  <si>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</si>
  <si>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</si>
  <si>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</si>
  <si>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</si>
  <si>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</si>
  <si>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</si>
  <si>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</si>
  <si>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</si>
  <si>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</si>
  <si>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</si>
  <si>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</si>
  <si>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</si>
  <si>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</si>
  <si>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</si>
  <si>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</si>
  <si>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</si>
  <si>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</si>
  <si>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</si>
  <si>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</si>
  <si>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</si>
  <si>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</si>
  <si>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</si>
  <si>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</si>
  <si>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</si>
  <si>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</si>
  <si>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</si>
  <si>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</si>
  <si>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</si>
  <si>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</si>
  <si>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</si>
  <si>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</si>
  <si>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</si>
  <si>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</si>
  <si>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</si>
  <si>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</si>
  <si>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</si>
  <si>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</si>
  <si>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</si>
  <si>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</si>
  <si>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</si>
  <si>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</si>
  <si>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</si>
  <si>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</si>
  <si>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</si>
  <si>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</si>
  <si>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</si>
  <si>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</si>
  <si>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</si>
  <si>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</si>
  <si>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</si>
  <si>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</si>
  <si>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</si>
  <si>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</si>
  <si>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</si>
  <si>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</si>
  <si>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</si>
  <si>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</si>
  <si>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</si>
  <si>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</si>
  <si>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</si>
  <si>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</si>
  <si>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</si>
  <si>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</si>
  <si>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</si>
  <si>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</si>
  <si>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</si>
  <si>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</si>
  <si>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</si>
  <si>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</si>
  <si>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</si>
  <si>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</si>
  <si>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</si>
  <si>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</si>
  <si>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</si>
  <si>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</si>
  <si>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</si>
  <si>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</si>
  <si>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</si>
  <si>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</si>
  <si>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</si>
  <si>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</si>
  <si>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</si>
  <si>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</si>
  <si>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</si>
  <si>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</si>
  <si>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</si>
  <si>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</si>
  <si>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</si>
  <si>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</si>
  <si>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</si>
  <si>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</si>
  <si>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</si>
  <si>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</si>
  <si>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</si>
  <si>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</si>
  <si>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</si>
  <si>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</si>
  <si>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</si>
  <si>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</si>
  <si>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</si>
  <si>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</si>
  <si>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</si>
  <si>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</si>
  <si>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</si>
  <si>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</si>
  <si>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</si>
  <si>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</si>
  <si>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</si>
  <si>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</si>
  <si>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</si>
  <si>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</si>
  <si>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</si>
  <si>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</si>
  <si>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</si>
  <si>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</si>
  <si>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</si>
  <si>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</si>
  <si>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</si>
  <si>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</si>
  <si>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</si>
  <si>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</si>
  <si>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</si>
  <si>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</si>
  <si>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</si>
  <si>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</si>
  <si>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</si>
  <si>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</si>
  <si>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</si>
  <si>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</si>
  <si>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</si>
  <si>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</si>
  <si>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</si>
  <si>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</si>
  <si>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</si>
  <si>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</si>
  <si>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</si>
  <si>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</si>
  <si>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</si>
  <si>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</si>
  <si>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</si>
  <si>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</si>
  <si>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</si>
  <si>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</si>
  <si>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</si>
  <si>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</si>
  <si>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</si>
  <si>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</si>
  <si>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</si>
  <si>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</si>
  <si>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</si>
  <si>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</si>
  <si>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</si>
  <si>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</si>
  <si>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</si>
  <si>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</si>
  <si>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</si>
  <si>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</si>
  <si>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</si>
  <si>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</si>
  <si>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</si>
  <si>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</si>
  <si>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</si>
  <si>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</si>
  <si>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</si>
  <si>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</si>
  <si>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</si>
  <si>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</si>
  <si>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</si>
  <si>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</si>
  <si>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</si>
  <si>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</si>
  <si>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</si>
  <si>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</si>
  <si>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</si>
  <si>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</si>
  <si>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</si>
  <si>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</si>
  <si>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</si>
  <si>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</si>
  <si>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</si>
  <si>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</si>
  <si>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</si>
  <si>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</si>
  <si>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</si>
  <si>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</si>
  <si>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</si>
  <si>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</si>
  <si>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</si>
  <si>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</si>
  <si>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</si>
  <si>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</si>
  <si>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</si>
  <si>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</si>
  <si>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</si>
  <si>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</si>
  <si>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</si>
  <si>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</si>
  <si>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</si>
  <si>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</si>
  <si>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</si>
  <si>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</si>
  <si>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</si>
  <si>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</si>
  <si>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</si>
  <si>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</si>
  <si>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</si>
  <si>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</si>
  <si>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</si>
  <si>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</si>
  <si>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</si>
  <si>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</si>
  <si>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</si>
  <si>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</si>
  <si>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</si>
  <si>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</si>
  <si>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</si>
  <si>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</si>
  <si>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</si>
  <si>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</si>
  <si>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</si>
  <si>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</si>
  <si>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</si>
  <si>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</si>
  <si>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</si>
  <si>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</si>
  <si>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</si>
  <si>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</si>
  <si>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</si>
  <si>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</si>
  <si>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</si>
  <si>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</si>
  <si>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</si>
  <si>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</si>
  <si>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</si>
  <si>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</si>
  <si>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</si>
  <si>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</si>
  <si>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</si>
  <si>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</si>
  <si>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</si>
  <si>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</si>
  <si>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</si>
  <si>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</si>
  <si>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</si>
  <si>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</si>
  <si>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</si>
  <si>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</si>
  <si>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</si>
  <si>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</si>
  <si>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</si>
  <si>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</si>
  <si>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</si>
  <si>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</si>
  <si>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</si>
  <si>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</si>
  <si>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</si>
  <si>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</si>
  <si>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</si>
  <si>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</si>
  <si>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</si>
  <si>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</si>
  <si>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</si>
  <si>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</si>
  <si>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</si>
  <si>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</si>
  <si>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</si>
  <si>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</si>
  <si>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</si>
  <si>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</si>
  <si>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</si>
  <si>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</si>
  <si>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</si>
  <si>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</si>
  <si>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</si>
  <si>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</si>
  <si>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</si>
  <si>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</si>
  <si>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</si>
  <si>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</si>
  <si>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</si>
  <si>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</si>
  <si>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</si>
  <si>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</si>
  <si>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</si>
  <si>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</si>
  <si>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</si>
  <si>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</si>
  <si>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</si>
  <si>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</si>
  <si>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</si>
  <si>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</si>
  <si>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</si>
  <si>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</si>
  <si>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</si>
  <si>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</si>
  <si>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</si>
  <si>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</si>
  <si>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</si>
  <si>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</si>
  <si>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</si>
  <si>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</si>
  <si>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</si>
  <si>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</si>
  <si>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</si>
  <si>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</si>
  <si>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</si>
  <si>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</si>
  <si>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</si>
  <si>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</si>
  <si>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</si>
  <si>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</si>
  <si>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</si>
  <si>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</si>
  <si>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</si>
  <si>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</si>
  <si>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</si>
  <si>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</si>
  <si>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</si>
  <si>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</si>
  <si>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</si>
  <si>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</si>
  <si>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</si>
  <si>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</si>
  <si>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</si>
  <si>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</si>
  <si>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</si>
  <si>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</si>
  <si>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</si>
  <si>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</si>
  <si>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</si>
  <si>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</si>
  <si>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</si>
  <si>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</si>
  <si>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</si>
  <si>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</si>
  <si>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</si>
  <si>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</si>
  <si>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</si>
  <si>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</si>
  <si>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</si>
  <si>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</si>
  <si>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</si>
  <si>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</si>
  <si>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</si>
  <si>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</si>
  <si>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</si>
  <si>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</si>
  <si>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</si>
  <si>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</si>
  <si>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</si>
  <si>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</si>
  <si>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</si>
  <si>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</si>
  <si>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</si>
  <si>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</si>
  <si>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</si>
  <si>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</si>
  <si>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</si>
  <si>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</si>
  <si>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</si>
  <si>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</si>
  <si>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</si>
  <si>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</si>
  <si>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</si>
  <si>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</si>
  <si>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</si>
  <si>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</si>
  <si>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</si>
  <si>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</si>
  <si>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</si>
  <si>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</si>
  <si>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</si>
  <si>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</si>
  <si>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</si>
  <si>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</si>
  <si>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</si>
  <si>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</si>
  <si>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</si>
  <si>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</si>
  <si>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</si>
  <si>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</si>
  <si>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</si>
  <si>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</si>
  <si>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</si>
  <si>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</si>
  <si>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</si>
  <si>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</si>
  <si>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</si>
  <si>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</si>
  <si>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</si>
  <si>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</si>
  <si>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</si>
  <si>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</si>
  <si>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</si>
  <si>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</si>
  <si>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</si>
  <si>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</si>
  <si>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</si>
  <si>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</si>
  <si>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</si>
  <si>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</si>
  <si>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</si>
  <si>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</si>
  <si>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</si>
  <si>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</si>
  <si>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</si>
  <si>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</si>
  <si>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</si>
  <si>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</si>
  <si>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</si>
  <si>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</si>
  <si>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</si>
  <si>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</si>
  <si>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</si>
  <si>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</si>
  <si>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</si>
  <si>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</si>
  <si>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</si>
  <si>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</si>
  <si>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</si>
  <si>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</si>
  <si>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</si>
  <si>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</si>
  <si>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</si>
  <si>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</si>
  <si>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</si>
  <si>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</si>
  <si>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</si>
  <si>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</si>
  <si>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</si>
  <si>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</si>
  <si>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</si>
  <si>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</si>
  <si>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</si>
  <si>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</si>
  <si>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</si>
  <si>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</si>
  <si>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</si>
  <si>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</si>
  <si>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</si>
  <si>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</si>
  <si>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</si>
  <si>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</si>
  <si>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</si>
  <si>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</si>
  <si>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</si>
  <si>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</si>
  <si>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</si>
  <si>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</si>
  <si>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</si>
  <si>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</si>
  <si>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</si>
  <si>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</si>
  <si>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</si>
  <si>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</si>
  <si>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</si>
  <si>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</si>
  <si>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</si>
  <si>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</si>
  <si>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</si>
  <si>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</si>
  <si>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</si>
  <si>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</si>
  <si>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</si>
  <si>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</si>
  <si>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</si>
  <si>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</si>
  <si>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</si>
  <si>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</si>
  <si>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</si>
  <si>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</si>
  <si>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</si>
  <si>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</si>
  <si>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</si>
  <si>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</si>
  <si>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</si>
  <si>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</si>
  <si>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</si>
  <si>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</si>
  <si>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</si>
  <si>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</si>
  <si>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</si>
  <si>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</si>
  <si>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</si>
  <si>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</si>
  <si>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</si>
  <si>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</si>
  <si>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</si>
  <si>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</si>
  <si>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</si>
  <si>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</si>
  <si>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</si>
  <si>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</si>
  <si>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</si>
  <si>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</si>
  <si>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</si>
  <si>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</si>
  <si>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</si>
  <si>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</si>
  <si>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</si>
  <si>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</si>
  <si>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</si>
  <si>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</si>
  <si>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</si>
  <si>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</si>
  <si>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</si>
  <si>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</si>
  <si>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</si>
  <si>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</si>
  <si>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</si>
  <si>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</si>
  <si>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</si>
  <si>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</si>
  <si>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</si>
  <si>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</si>
  <si>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</si>
  <si>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</si>
  <si>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</si>
  <si>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</si>
  <si>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</si>
  <si>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</si>
  <si>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</si>
  <si>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</si>
  <si>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</si>
  <si>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</si>
  <si>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</si>
  <si>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</si>
  <si>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</si>
  <si>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</si>
  <si>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</si>
  <si>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</si>
  <si>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</si>
  <si>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</si>
  <si>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</si>
  <si>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</si>
  <si>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</si>
  <si>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</si>
  <si>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</si>
  <si>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</si>
  <si>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</si>
  <si>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</si>
  <si>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</si>
  <si>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</si>
  <si>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</si>
  <si>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</si>
  <si>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</si>
  <si>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</si>
  <si>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</si>
  <si>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</si>
  <si>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</si>
  <si>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</si>
  <si>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</si>
  <si>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</si>
  <si>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</si>
  <si>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</si>
  <si>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</si>
  <si>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</si>
  <si>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</si>
  <si>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</si>
  <si>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</si>
  <si>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</si>
  <si>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</si>
  <si>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</si>
  <si>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</si>
  <si>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</si>
  <si>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</si>
  <si>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</si>
  <si>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</si>
  <si>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</si>
  <si>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</si>
  <si>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</si>
  <si>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</si>
  <si>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</si>
  <si>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</si>
  <si>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</si>
  <si>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</si>
  <si>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</si>
  <si>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</si>
  <si>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</si>
  <si>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</si>
  <si>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</si>
  <si>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</si>
  <si>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</si>
  <si>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</si>
  <si>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</si>
  <si>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</si>
  <si>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</si>
  <si>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</si>
  <si>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</si>
  <si>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</si>
  <si>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</si>
  <si>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</si>
  <si>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</si>
  <si>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</si>
  <si>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</si>
  <si>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</si>
  <si>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</si>
  <si>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</si>
  <si>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</si>
  <si>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</si>
  <si>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</si>
  <si>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</si>
  <si>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</si>
  <si>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</si>
  <si>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</si>
  <si>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</si>
  <si>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</si>
  <si>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</si>
  <si>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</si>
  <si>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</si>
  <si>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</si>
  <si>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</si>
  <si>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</si>
  <si>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</si>
  <si>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</si>
  <si>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</si>
  <si>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</si>
  <si>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</si>
  <si>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</si>
  <si>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</si>
  <si>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</si>
  <si>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</si>
  <si>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</si>
  <si>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</si>
  <si>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</si>
  <si>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</si>
  <si>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</si>
  <si>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</si>
  <si>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</si>
  <si>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</si>
  <si>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</si>
  <si>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</si>
  <si>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</si>
  <si>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</si>
  <si>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</si>
  <si>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</si>
  <si>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</si>
  <si>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</si>
  <si>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</si>
  <si>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</si>
  <si>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</si>
  <si>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</si>
  <si>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</si>
  <si>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</si>
  <si>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</si>
  <si>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</si>
  <si>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</si>
  <si>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</si>
  <si>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</si>
  <si>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</si>
  <si>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</si>
  <si>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</si>
  <si>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</si>
  <si>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</si>
  <si>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</si>
  <si>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</si>
  <si>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</si>
  <si>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</si>
  <si>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</si>
  <si>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</si>
  <si>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</si>
  <si>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</si>
  <si>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</si>
  <si>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</si>
  <si>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</si>
  <si>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</si>
  <si>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</si>
  <si>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</si>
  <si>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</si>
  <si>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</si>
  <si>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</si>
  <si>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</si>
  <si>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</si>
  <si>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</si>
  <si>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</si>
  <si>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</si>
  <si>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</si>
  <si>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</si>
  <si>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</si>
  <si>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</si>
  <si>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</si>
  <si>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</si>
  <si>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</si>
  <si>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</si>
  <si>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</si>
  <si>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</si>
  <si>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</si>
  <si>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</si>
  <si>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</si>
  <si>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</si>
  <si>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</si>
  <si>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</si>
  <si>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</si>
  <si>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</si>
  <si>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</si>
  <si>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</si>
  <si>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</si>
  <si>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</si>
  <si>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</si>
  <si>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</si>
  <si>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</si>
  <si>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</si>
  <si>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</si>
  <si>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</si>
  <si>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</si>
  <si>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</si>
  <si>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</si>
  <si>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</si>
  <si>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</si>
  <si>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</si>
  <si>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</si>
  <si>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</si>
  <si>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</si>
  <si>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</si>
  <si>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</si>
  <si>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</si>
  <si>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</si>
  <si>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</si>
  <si>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</si>
  <si>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</si>
  <si>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</si>
  <si>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</si>
  <si>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</si>
  <si>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</si>
  <si>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</si>
  <si>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</si>
  <si>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</si>
  <si>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</si>
  <si>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</si>
  <si>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</si>
  <si>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</si>
  <si>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</si>
  <si>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</si>
  <si>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</si>
  <si>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</si>
  <si>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</si>
  <si>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</si>
  <si>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</si>
  <si>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</si>
  <si>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</si>
  <si>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</si>
  <si>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</si>
  <si>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</si>
  <si>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</si>
  <si>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</si>
  <si>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</si>
  <si>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</si>
  <si>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</si>
  <si>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</si>
  <si>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</si>
  <si>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</si>
  <si>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</si>
  <si>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</si>
  <si>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</si>
  <si>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</si>
  <si>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</si>
  <si>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</si>
  <si>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</si>
  <si>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</si>
  <si>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</si>
  <si>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</si>
  <si>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</si>
  <si>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</si>
  <si>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</si>
  <si>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</si>
  <si>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</si>
  <si>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</si>
  <si>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</si>
  <si>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</si>
  <si>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</si>
  <si>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</si>
  <si>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</si>
  <si>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</si>
  <si>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</si>
  <si>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</si>
  <si>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</si>
  <si>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</si>
  <si>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</si>
  <si>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</si>
  <si>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</si>
  <si>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</si>
  <si>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</si>
  <si>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</si>
  <si>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</si>
  <si>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</si>
  <si>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</si>
  <si>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</si>
  <si>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</si>
  <si>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</si>
  <si>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</si>
  <si>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</si>
  <si>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</si>
  <si>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</si>
  <si>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</si>
  <si>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</si>
  <si>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</si>
  <si>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</si>
  <si>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</si>
  <si>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</si>
  <si>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</si>
  <si>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</si>
  <si>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</si>
  <si>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</si>
  <si>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</si>
  <si>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</si>
  <si>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</si>
  <si>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</si>
  <si>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</si>
  <si>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</si>
  <si>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</si>
  <si>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</si>
  <si>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</si>
  <si>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</si>
  <si>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</si>
  <si>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</si>
  <si>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</si>
  <si>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</si>
  <si>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</si>
  <si>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</si>
  <si>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</si>
  <si>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</si>
  <si>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</si>
  <si>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</si>
  <si>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</si>
  <si>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</si>
  <si>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</si>
  <si>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</si>
  <si>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</si>
  <si>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</si>
  <si>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</si>
  <si>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</si>
  <si>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</si>
  <si>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</si>
  <si>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</si>
  <si>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</si>
  <si>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</si>
  <si>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</si>
  <si>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</si>
  <si>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</si>
  <si>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</si>
  <si>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</si>
  <si>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</si>
  <si>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</si>
  <si>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</si>
  <si>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</si>
  <si>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</si>
  <si>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</si>
  <si>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</si>
  <si>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</si>
  <si>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</si>
  <si>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</si>
  <si>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</si>
  <si>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</si>
  <si>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</si>
  <si>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</si>
  <si>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</si>
  <si>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</si>
  <si>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</si>
  <si>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</si>
  <si>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</si>
  <si>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</si>
  <si>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</si>
  <si>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</si>
  <si>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</si>
  <si>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</si>
  <si>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</si>
  <si>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</si>
  <si>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</si>
  <si>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</si>
  <si>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</si>
  <si>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</si>
  <si>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</si>
  <si>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</si>
  <si>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</si>
  <si>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</si>
  <si>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</si>
  <si>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</si>
  <si>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</si>
  <si>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</si>
  <si>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</si>
  <si>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</si>
  <si>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</si>
  <si>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</si>
  <si>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</si>
  <si>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</si>
  <si>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</si>
  <si>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</si>
  <si>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</si>
  <si>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</si>
  <si>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</si>
  <si>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</si>
  <si>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</si>
  <si>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</si>
  <si>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</si>
  <si>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</si>
  <si>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</si>
  <si>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</si>
  <si>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</si>
  <si>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</si>
  <si>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</si>
  <si>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</si>
  <si>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</si>
  <si>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</si>
  <si>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</si>
  <si>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</si>
  <si>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</si>
  <si>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</si>
  <si>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</si>
  <si>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</si>
  <si>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</si>
  <si>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</si>
  <si>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</si>
  <si>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</si>
  <si>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</si>
  <si>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</si>
  <si>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</si>
  <si>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</si>
  <si>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</si>
  <si>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</si>
  <si>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</si>
  <si>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</si>
  <si>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</si>
  <si>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</si>
  <si>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</si>
  <si>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</si>
  <si>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</si>
  <si>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</si>
  <si>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</si>
  <si>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</si>
  <si>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</si>
  <si>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</si>
  <si>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</si>
  <si>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</si>
  <si>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</si>
  <si>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</si>
  <si>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</si>
  <si>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</si>
  <si>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</si>
  <si>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</si>
  <si>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</si>
  <si>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</si>
  <si>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</si>
  <si>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</si>
  <si>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</si>
  <si>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</si>
  <si>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</si>
  <si>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</si>
  <si>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</si>
  <si>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</si>
  <si>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</si>
  <si>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</si>
  <si>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</si>
  <si>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</si>
  <si>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</si>
  <si>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</si>
  <si>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</si>
  <si>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</si>
  <si>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</si>
  <si>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</si>
  <si>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</si>
  <si>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</si>
  <si>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</si>
  <si>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</si>
  <si>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</si>
  <si>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</si>
  <si>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</si>
  <si>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</si>
  <si>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</si>
  <si>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</si>
  <si>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</si>
  <si>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</si>
  <si>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</si>
  <si>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</si>
  <si>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</si>
  <si>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</si>
  <si>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</si>
  <si>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</si>
  <si>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</si>
  <si>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</si>
  <si>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</si>
  <si>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</si>
  <si>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</si>
  <si>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</si>
  <si>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</si>
  <si>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</si>
  <si>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</si>
  <si>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</si>
  <si>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</si>
  <si>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</si>
  <si>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</si>
  <si>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</si>
  <si>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</si>
  <si>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</si>
  <si>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</si>
  <si>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</si>
  <si>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</si>
  <si>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</si>
  <si>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</si>
  <si>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</si>
  <si>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</si>
  <si>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</si>
  <si>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</si>
  <si>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</si>
  <si>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</si>
  <si>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</si>
  <si>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</si>
  <si>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</si>
  <si>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</si>
  <si>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</si>
  <si>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</si>
  <si>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</si>
  <si>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</si>
  <si>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</si>
  <si>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</si>
  <si>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</si>
  <si>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</si>
  <si>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</si>
  <si>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</si>
  <si>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</si>
  <si>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</si>
  <si>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</si>
  <si>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</si>
  <si>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</si>
  <si>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</si>
  <si>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</si>
  <si>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</si>
  <si>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</si>
  <si>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</si>
  <si>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</si>
  <si>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</si>
  <si>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</si>
  <si>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</si>
  <si>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</si>
  <si>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</si>
  <si>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</si>
  <si>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</si>
  <si>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</si>
  <si>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</si>
  <si>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</si>
  <si>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</si>
  <si>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</si>
  <si>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</si>
  <si>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</si>
  <si>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</si>
  <si>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</si>
  <si>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</si>
  <si>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</si>
  <si>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</si>
  <si>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</si>
  <si>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</si>
  <si>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</si>
  <si>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</si>
  <si>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</si>
  <si>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</si>
  <si>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</si>
  <si>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</si>
  <si>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</si>
  <si>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</si>
  <si>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</si>
  <si>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</si>
  <si>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</si>
  <si>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</si>
  <si>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</si>
  <si>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</si>
  <si>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</si>
  <si>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</si>
  <si>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</si>
  <si>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</si>
  <si>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</si>
  <si>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</si>
  <si>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</si>
  <si>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</si>
  <si>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</si>
  <si>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</si>
  <si>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</si>
  <si>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</si>
  <si>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</si>
  <si>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</si>
  <si>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</si>
  <si>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</si>
  <si>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</si>
  <si>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</si>
  <si>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</si>
  <si>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</si>
  <si>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</si>
  <si>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</si>
  <si>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</si>
  <si>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</si>
  <si>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</si>
  <si>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</si>
  <si>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</si>
  <si>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</si>
  <si>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</si>
  <si>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</si>
  <si>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</si>
  <si>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</si>
  <si>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</si>
  <si>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</si>
  <si>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</si>
  <si>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</si>
  <si>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</si>
  <si>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</si>
  <si>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</si>
  <si>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</si>
  <si>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</si>
  <si>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</si>
  <si>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</si>
  <si>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</si>
  <si>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</si>
  <si>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</si>
  <si>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</si>
  <si>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</si>
  <si>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</si>
  <si>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</si>
  <si>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</si>
  <si>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</si>
  <si>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</si>
  <si>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</si>
  <si>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</si>
  <si>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</si>
  <si>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</si>
  <si>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</si>
  <si>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</si>
  <si>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</si>
  <si>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</si>
  <si>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</si>
  <si>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</si>
  <si>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</si>
  <si>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</si>
  <si>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</si>
  <si>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</si>
  <si>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</si>
  <si>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</si>
  <si>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</si>
  <si>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</si>
  <si>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</si>
  <si>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</si>
  <si>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</si>
  <si>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</si>
  <si>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</si>
  <si>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</si>
  <si>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</si>
  <si>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</si>
  <si>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</si>
  <si>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</si>
  <si>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</si>
  <si>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</si>
  <si>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</si>
  <si>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</si>
  <si>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</si>
  <si>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</si>
  <si>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</si>
  <si>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</si>
  <si>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</si>
  <si>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</si>
  <si>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</si>
  <si>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</si>
  <si>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</si>
  <si>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</si>
  <si>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</si>
  <si>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</si>
  <si>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</si>
  <si>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</si>
  <si>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</si>
  <si>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</si>
  <si>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</si>
  <si>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</si>
  <si>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</si>
  <si>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</si>
  <si>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</si>
  <si>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</si>
  <si>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</si>
  <si>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</si>
  <si>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</si>
  <si>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</si>
  <si>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</si>
  <si>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</si>
  <si>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</si>
  <si>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</si>
  <si>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</si>
  <si>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</si>
  <si>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</si>
  <si>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</si>
  <si>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</si>
  <si>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</si>
  <si>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</si>
  <si>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</si>
  <si>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</si>
  <si>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</si>
  <si>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</si>
  <si>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</si>
  <si>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</si>
  <si>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</si>
  <si>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</si>
  <si>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</si>
  <si>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</si>
  <si>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</si>
  <si>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</si>
  <si>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</si>
  <si>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</si>
  <si>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</si>
  <si>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</si>
  <si>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</si>
  <si>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</si>
  <si>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</si>
  <si>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</si>
  <si>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</si>
  <si>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</si>
  <si>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</si>
  <si>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</si>
  <si>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</si>
  <si>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</si>
  <si>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</si>
  <si>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</si>
  <si>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</si>
  <si>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</si>
  <si>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</si>
  <si>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</si>
  <si>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</si>
  <si>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</si>
  <si>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</si>
  <si>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</si>
  <si>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</si>
  <si>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</si>
  <si>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</si>
  <si>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</si>
  <si>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</si>
  <si>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</si>
  <si>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</si>
  <si>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</si>
  <si>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</si>
  <si>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</si>
  <si>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</si>
  <si>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</si>
  <si>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</si>
  <si>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</si>
  <si>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</si>
  <si>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</si>
  <si>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</si>
  <si>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</si>
  <si>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</si>
  <si>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</si>
  <si>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</si>
  <si>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</si>
  <si>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</si>
  <si>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</si>
  <si>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</si>
  <si>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</si>
  <si>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</si>
  <si>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</si>
  <si>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</si>
  <si>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</si>
  <si>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</si>
  <si>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</si>
  <si>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</si>
  <si>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</si>
  <si>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</si>
  <si>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</si>
  <si>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</si>
  <si>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</si>
  <si>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</si>
  <si>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</si>
  <si>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</si>
  <si>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</si>
  <si>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</si>
  <si>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</si>
  <si>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</si>
  <si>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</si>
  <si>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</si>
  <si>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</si>
  <si>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</si>
  <si>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</si>
  <si>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</si>
  <si>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</si>
  <si>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</si>
  <si>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</si>
  <si>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</si>
  <si>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</si>
  <si>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</si>
  <si>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</si>
  <si>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</si>
  <si>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</si>
  <si>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</si>
  <si>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</si>
  <si>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</si>
  <si>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</si>
  <si>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</si>
  <si>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</si>
  <si>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</si>
  <si>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</si>
  <si>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</si>
  <si>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</si>
  <si>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</si>
  <si>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</si>
  <si>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</si>
  <si>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</si>
  <si>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</si>
  <si>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</si>
  <si>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</si>
  <si>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</si>
  <si>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</si>
  <si>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</si>
  <si>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</si>
  <si>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</si>
  <si>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</si>
  <si>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</si>
  <si>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</si>
  <si>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</si>
  <si>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</si>
  <si>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</si>
  <si>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</si>
  <si>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</si>
  <si>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</si>
  <si>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</si>
  <si>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</si>
  <si>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</si>
  <si>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</si>
  <si>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</si>
  <si>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</si>
  <si>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</si>
  <si>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</si>
  <si>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</si>
  <si>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</si>
  <si>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</si>
  <si>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</si>
  <si>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</si>
  <si>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</si>
  <si>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</si>
  <si>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</si>
  <si>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</si>
  <si>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</si>
  <si>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</si>
  <si>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</si>
  <si>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</si>
  <si>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</si>
  <si>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</si>
  <si>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</si>
  <si>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</si>
  <si>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</si>
  <si>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</si>
  <si>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</si>
  <si>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</si>
  <si>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</si>
  <si>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</si>
  <si>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</si>
  <si>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</si>
  <si>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</si>
  <si>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</si>
  <si>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</si>
  <si>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</si>
  <si>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</si>
  <si>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</si>
  <si>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</si>
  <si>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</si>
  <si>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</si>
  <si>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</si>
  <si>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</si>
  <si>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</si>
  <si>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</si>
  <si>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</si>
  <si>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</si>
  <si>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</si>
  <si>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</si>
  <si>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</si>
  <si>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</si>
  <si>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</si>
  <si>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</si>
  <si>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</si>
  <si>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</si>
  <si>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</si>
  <si>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</si>
  <si>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</si>
  <si>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</si>
  <si>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</si>
  <si>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</si>
  <si>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</si>
  <si>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</si>
  <si>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</si>
  <si>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</si>
  <si>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</si>
  <si>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</si>
  <si>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</si>
  <si>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</si>
  <si>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</si>
  <si>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</si>
  <si>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</si>
  <si>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</si>
  <si>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</si>
  <si>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</si>
  <si>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</si>
  <si>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</si>
  <si>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</si>
  <si>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</si>
  <si>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</si>
  <si>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</si>
  <si>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</si>
  <si>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</si>
  <si>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</si>
  <si>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</si>
  <si>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</si>
  <si>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</si>
  <si>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</si>
  <si>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</si>
  <si>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</si>
  <si>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</si>
  <si>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</si>
  <si>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</si>
  <si>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</si>
  <si>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</si>
  <si>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</si>
  <si>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</si>
  <si>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</si>
  <si>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</si>
  <si>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</si>
  <si>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</si>
  <si>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</si>
  <si>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</si>
  <si>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</si>
  <si>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</si>
  <si>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</si>
  <si>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</si>
  <si>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</si>
  <si>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</si>
  <si>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</si>
  <si>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</si>
  <si>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</si>
  <si>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</si>
  <si>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</si>
  <si>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</si>
  <si>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</si>
  <si>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</si>
  <si>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</si>
  <si>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</si>
  <si>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</si>
  <si>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</si>
  <si>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</si>
  <si>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</si>
  <si>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</si>
  <si>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</si>
  <si>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</si>
  <si>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</si>
  <si>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</si>
  <si>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</si>
  <si>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</si>
  <si>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</si>
  <si>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</si>
  <si>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</si>
  <si>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</si>
  <si>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</si>
  <si>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</si>
  <si>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</si>
  <si>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</si>
  <si>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</si>
  <si>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</si>
  <si>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</si>
  <si>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</si>
  <si>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</si>
  <si>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</si>
  <si>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</si>
  <si>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</si>
  <si>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</si>
  <si>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</si>
  <si>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</si>
  <si>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</si>
  <si>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</si>
  <si>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</si>
  <si>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</si>
  <si>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</si>
  <si>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</si>
  <si>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</si>
  <si>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</si>
  <si>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</si>
  <si>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</si>
  <si>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</si>
  <si>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</si>
  <si>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</si>
  <si>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</si>
  <si>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</si>
  <si>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</si>
  <si>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</si>
  <si>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</si>
  <si>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</si>
  <si>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</si>
  <si>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</si>
  <si>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</si>
  <si>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</si>
  <si>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</si>
  <si>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</si>
  <si>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</si>
  <si>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</si>
  <si>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</si>
  <si>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</si>
  <si>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</si>
  <si>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</si>
  <si>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</si>
  <si>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</si>
  <si>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</si>
  <si>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</si>
  <si>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</si>
  <si>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</si>
  <si>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</si>
  <si>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</si>
  <si>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</si>
  <si>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</si>
  <si>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</si>
  <si>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</si>
  <si>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</si>
  <si>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</si>
  <si>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</si>
  <si>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</si>
  <si>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</si>
  <si>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</si>
  <si>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</si>
  <si>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</si>
  <si>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</si>
  <si>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</si>
  <si>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</si>
  <si>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</si>
  <si>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</si>
  <si>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</si>
  <si>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</si>
  <si>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</si>
  <si>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</si>
  <si>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</si>
  <si>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</si>
  <si>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</si>
  <si>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</si>
  <si>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</si>
  <si>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</si>
  <si>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</si>
  <si>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</si>
  <si>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</si>
  <si>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</si>
  <si>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</si>
  <si>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</si>
  <si>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</si>
  <si>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</si>
  <si>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</si>
  <si>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</si>
  <si>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</si>
  <si>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</si>
  <si>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</si>
  <si>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</si>
  <si>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</si>
  <si>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</si>
  <si>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</si>
  <si>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</si>
  <si>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</si>
  <si>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</si>
  <si>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</si>
  <si>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</si>
  <si>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</si>
  <si>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</si>
  <si>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</si>
  <si>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</si>
  <si>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</si>
  <si>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</si>
  <si>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</si>
  <si>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</si>
  <si>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</si>
  <si>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</si>
  <si>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</si>
  <si>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</si>
  <si>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</si>
  <si>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</si>
  <si>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</si>
  <si>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</si>
  <si>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</si>
  <si>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</si>
  <si>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</si>
  <si>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</si>
  <si>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</si>
  <si>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</si>
  <si>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</si>
  <si>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</si>
  <si>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</si>
  <si>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</si>
  <si>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</si>
  <si>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</si>
  <si>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</si>
  <si>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</si>
  <si>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</si>
  <si>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</si>
  <si>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</si>
  <si>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</si>
  <si>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</si>
  <si>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</si>
  <si>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</si>
  <si>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</si>
  <si>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</si>
  <si>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</si>
  <si>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</si>
  <si>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</si>
  <si>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</si>
  <si>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</si>
  <si>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</si>
  <si>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</si>
  <si>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</si>
  <si>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</si>
  <si>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</si>
  <si>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</si>
  <si>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</si>
  <si>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</si>
  <si>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</si>
  <si>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</si>
  <si>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</si>
  <si>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</si>
  <si>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</si>
  <si>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</si>
  <si>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</si>
  <si>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</si>
  <si>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</si>
  <si>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</si>
  <si>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</si>
  <si>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</si>
  <si>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</si>
  <si>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</si>
  <si>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</si>
  <si>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</si>
  <si>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</si>
  <si>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</si>
  <si>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</si>
  <si>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</si>
  <si>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</si>
  <si>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</si>
  <si>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</si>
  <si>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</si>
  <si>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</si>
  <si>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</si>
  <si>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</si>
  <si>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</si>
  <si>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</si>
  <si>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</si>
  <si>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</si>
  <si>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</si>
  <si>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</si>
  <si>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</si>
  <si>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</si>
  <si>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</si>
  <si>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</si>
  <si>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</si>
  <si>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</si>
  <si>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</si>
  <si>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</si>
  <si>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</si>
  <si>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</si>
  <si>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</si>
  <si>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</si>
  <si>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</si>
  <si>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</si>
  <si>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</si>
  <si>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</si>
  <si>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</si>
  <si>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</si>
  <si>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</si>
  <si>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</si>
  <si>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</si>
  <si>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</si>
  <si>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</si>
  <si>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</si>
  <si>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</si>
  <si>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</si>
  <si>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</si>
  <si>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</si>
  <si>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</si>
  <si>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</si>
  <si>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</si>
  <si>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</si>
  <si>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</si>
  <si>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</si>
  <si>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</si>
  <si>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</si>
  <si>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</si>
  <si>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</si>
  <si>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</si>
  <si>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</si>
  <si>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</si>
  <si>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</si>
  <si>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</si>
  <si>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</si>
  <si>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</si>
  <si>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</si>
  <si>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</si>
  <si>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</si>
  <si>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</si>
  <si>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</si>
  <si>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</si>
  <si>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</si>
  <si>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</si>
  <si>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</si>
  <si>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</si>
  <si>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</si>
  <si>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</si>
  <si>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</si>
  <si>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</si>
  <si>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</si>
  <si>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</si>
  <si>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</si>
  <si>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</si>
  <si>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</si>
  <si>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</si>
  <si>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</si>
  <si>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</si>
  <si>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</si>
  <si>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</si>
  <si>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</si>
  <si>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</si>
  <si>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</si>
  <si>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</si>
  <si>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</si>
  <si>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</si>
  <si>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</si>
  <si>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</si>
  <si>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</si>
  <si>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</si>
  <si>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</si>
  <si>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</si>
  <si>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</si>
  <si>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</si>
  <si>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</si>
  <si>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</si>
  <si>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</si>
  <si>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</si>
  <si>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</si>
  <si>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</si>
  <si>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</si>
  <si>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</si>
  <si>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</si>
  <si>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</si>
  <si>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</si>
  <si>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</si>
  <si>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</si>
  <si>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</si>
  <si>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</si>
  <si>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</si>
  <si>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</si>
  <si>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</si>
  <si>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</si>
  <si>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</si>
  <si>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</si>
  <si>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</si>
  <si>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</si>
  <si>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</si>
  <si>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</si>
  <si>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</si>
  <si>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</si>
  <si>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</si>
  <si>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</si>
  <si>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</si>
  <si>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</si>
  <si>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</si>
  <si>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</si>
  <si>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</si>
  <si>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</si>
  <si>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</si>
  <si>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</si>
  <si>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</si>
  <si>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</si>
  <si>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</si>
  <si>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</si>
  <si>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</si>
  <si>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</si>
  <si>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</si>
  <si>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</si>
  <si>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</si>
  <si>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</si>
  <si>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</si>
  <si>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</si>
  <si>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</si>
  <si>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</si>
  <si>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</si>
  <si>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</si>
  <si>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</si>
  <si>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</si>
  <si>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</si>
  <si>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</si>
  <si>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</si>
  <si>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</si>
  <si>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</si>
  <si>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</si>
  <si>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</si>
  <si>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</si>
  <si>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</si>
  <si>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</si>
  <si>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</si>
  <si>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</si>
  <si>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</si>
  <si>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</si>
  <si>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</si>
  <si>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</si>
  <si>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</si>
  <si>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</si>
  <si>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</si>
  <si>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</si>
  <si>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</si>
  <si>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</si>
  <si>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</si>
  <si>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</si>
  <si>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</si>
  <si>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</si>
  <si>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</si>
  <si>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</si>
  <si>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</si>
  <si>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</si>
  <si>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</si>
  <si>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</si>
  <si>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</si>
  <si>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</si>
  <si>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</si>
  <si>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</si>
  <si>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</si>
  <si>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</si>
  <si>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</si>
  <si>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</si>
  <si>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</si>
  <si>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</si>
  <si>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</si>
  <si>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</si>
  <si>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</si>
  <si>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</si>
  <si>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</si>
  <si>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</si>
  <si>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</si>
  <si>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</si>
  <si>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</si>
  <si>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</si>
  <si>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</si>
  <si>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</si>
  <si>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</si>
  <si>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</si>
  <si>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</si>
  <si>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</si>
  <si>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</si>
  <si>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</si>
  <si>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</si>
  <si>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</si>
  <si>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</si>
  <si>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</si>
  <si>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</si>
  <si>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</si>
  <si>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</si>
  <si>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</si>
  <si>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</si>
  <si>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</si>
  <si>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</si>
  <si>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</si>
  <si>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</si>
  <si>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</si>
  <si>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</si>
  <si>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</si>
  <si>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</si>
  <si>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</si>
  <si>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</si>
  <si>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</si>
  <si>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</si>
  <si>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</si>
  <si>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</si>
  <si>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</si>
  <si>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</si>
  <si>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</si>
  <si>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</si>
  <si>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</si>
  <si>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</si>
  <si>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</si>
  <si>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</si>
  <si>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</si>
  <si>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</si>
  <si>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</si>
  <si>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</si>
  <si>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</si>
  <si>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</si>
  <si>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</si>
  <si>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</si>
  <si>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</si>
  <si>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</si>
  <si>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</si>
  <si>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</si>
  <si>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</si>
  <si>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</si>
  <si>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</si>
  <si>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</si>
  <si>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</si>
  <si>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</si>
  <si>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</si>
  <si>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</si>
  <si>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</si>
  <si>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</si>
  <si>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</si>
  <si>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</si>
  <si>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</si>
  <si>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</si>
  <si>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</si>
  <si>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</si>
  <si>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</si>
  <si>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</si>
  <si>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</si>
  <si>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</si>
  <si>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</si>
  <si>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</si>
  <si>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</si>
  <si>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</si>
  <si>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</si>
  <si>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</si>
  <si>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</si>
  <si>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</si>
  <si>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</si>
  <si>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</si>
  <si>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</si>
  <si>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</si>
  <si>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</si>
  <si>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</si>
  <si>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</si>
  <si>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</si>
  <si>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</si>
  <si>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</si>
  <si>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</si>
  <si>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</si>
  <si>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</si>
  <si>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</si>
  <si>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</si>
  <si>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</si>
  <si>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</si>
  <si>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</si>
  <si>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</si>
  <si>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</si>
  <si>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</si>
  <si>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</si>
  <si>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</si>
  <si>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</si>
  <si>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</si>
  <si>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</si>
  <si>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</si>
  <si>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</si>
  <si>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</si>
  <si>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</si>
  <si>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</si>
  <si>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</si>
  <si>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</si>
  <si>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</si>
  <si>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</si>
  <si>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</si>
  <si>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</si>
  <si>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</si>
  <si>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</si>
  <si>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</si>
  <si>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</si>
  <si>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</si>
  <si>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</si>
  <si>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</si>
  <si>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</si>
  <si>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</si>
  <si>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</si>
  <si>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</si>
  <si>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</si>
  <si>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</si>
  <si>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</si>
  <si>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</si>
  <si>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</si>
  <si>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</si>
  <si>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</si>
  <si>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</si>
  <si>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</si>
  <si>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</si>
  <si>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</si>
  <si>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</si>
  <si>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</si>
  <si>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</si>
  <si>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</si>
  <si>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</si>
  <si>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</si>
  <si>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</si>
  <si>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</si>
  <si>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</si>
  <si>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</si>
  <si>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</si>
  <si>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</si>
  <si>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</si>
  <si>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</si>
  <si>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</si>
  <si>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</si>
  <si>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</si>
  <si>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</si>
  <si>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</si>
  <si>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</si>
  <si>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</si>
  <si>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</si>
  <si>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</si>
  <si>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</si>
  <si>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</si>
  <si>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</si>
  <si>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</si>
  <si>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</si>
  <si>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</si>
  <si>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</si>
  <si>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</si>
  <si>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</si>
  <si>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</si>
  <si>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</si>
  <si>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</si>
  <si>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</si>
  <si>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</si>
  <si>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</si>
  <si>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</si>
  <si>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</si>
  <si>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</si>
  <si>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</si>
  <si>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</si>
  <si>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</si>
  <si>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</si>
  <si>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</si>
  <si>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</si>
  <si>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</si>
  <si>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</si>
  <si>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</si>
  <si>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</si>
  <si>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</si>
  <si>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</si>
  <si>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</si>
  <si>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</si>
  <si>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</si>
  <si>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</si>
  <si>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</si>
  <si>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</si>
  <si>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</si>
  <si>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</si>
  <si>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</si>
  <si>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</si>
  <si>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</si>
  <si>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</si>
  <si>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</si>
  <si>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</si>
  <si>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</si>
  <si>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</si>
  <si>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</si>
  <si>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</si>
  <si>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</si>
  <si>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</si>
  <si>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</si>
  <si>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</si>
  <si>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</si>
  <si>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</si>
  <si>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</si>
  <si>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</si>
  <si>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</si>
  <si>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</si>
  <si>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</si>
  <si>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</si>
  <si>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</si>
  <si>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</si>
  <si>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</si>
  <si>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</si>
  <si>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</si>
  <si>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</si>
  <si>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</si>
  <si>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</si>
  <si>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</si>
  <si>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</si>
  <si>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</si>
  <si>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</si>
  <si>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</si>
  <si>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</si>
  <si>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</si>
  <si>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</si>
  <si>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</si>
  <si>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</si>
  <si>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</si>
  <si>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</si>
  <si>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</si>
  <si>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</si>
  <si>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</si>
  <si>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</si>
  <si>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</si>
  <si>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</si>
  <si>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</si>
  <si>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</si>
  <si>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</si>
  <si>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</si>
  <si>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</si>
  <si>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</si>
  <si>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</si>
  <si>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</si>
  <si>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</si>
  <si>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</si>
  <si>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</si>
  <si>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</si>
  <si>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</si>
  <si>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</si>
  <si>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</si>
  <si>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</si>
  <si>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</si>
  <si>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</si>
  <si>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</si>
  <si>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</si>
  <si>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</si>
  <si>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</si>
  <si>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</si>
  <si>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</si>
  <si>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</si>
  <si>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</si>
  <si>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</si>
  <si>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</si>
  <si>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</si>
  <si>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</si>
  <si>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</si>
  <si>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</si>
  <si>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</si>
  <si>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</si>
  <si>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</si>
  <si>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</si>
  <si>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</si>
  <si>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</si>
  <si>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</si>
  <si>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</si>
  <si>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</si>
  <si>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</si>
  <si>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</si>
  <si>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</si>
  <si>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</si>
  <si>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</si>
  <si>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</si>
  <si>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</si>
  <si>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</si>
  <si>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</si>
  <si>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</si>
  <si>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</si>
  <si>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</si>
  <si>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</si>
  <si>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</si>
  <si>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</si>
  <si>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</si>
  <si>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</si>
  <si>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</si>
  <si>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</si>
  <si>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</si>
  <si>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</si>
  <si>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</si>
  <si>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</si>
  <si>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</si>
  <si>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</si>
  <si>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</si>
  <si>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</si>
  <si>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</si>
  <si>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</si>
  <si>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</si>
  <si>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</si>
  <si>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</si>
  <si>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</si>
  <si>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</si>
  <si>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</si>
  <si>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</si>
  <si>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</si>
  <si>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</si>
  <si>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</si>
  <si>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</si>
  <si>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</si>
  <si>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</si>
  <si>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</si>
  <si>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</si>
  <si>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</si>
  <si>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</si>
  <si>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</si>
  <si>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</si>
  <si>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</si>
  <si>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</si>
  <si>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</si>
  <si>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</si>
  <si>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</si>
  <si>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</si>
  <si>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</si>
  <si>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</si>
  <si>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</si>
  <si>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</si>
  <si>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</si>
  <si>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</si>
  <si>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</si>
  <si>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</si>
  <si>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</si>
  <si>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</si>
  <si>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</si>
  <si>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</si>
  <si>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</si>
  <si>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</si>
  <si>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</si>
  <si>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</si>
  <si>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</si>
  <si>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</si>
  <si>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</si>
  <si>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</si>
  <si>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</si>
  <si>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</si>
  <si>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</si>
  <si>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</si>
  <si>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</si>
  <si>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</si>
  <si>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</si>
  <si>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</si>
  <si>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</si>
  <si>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</si>
  <si>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</si>
  <si>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</si>
  <si>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</si>
  <si>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</si>
  <si>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</si>
  <si>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</si>
  <si>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</si>
  <si>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</si>
  <si>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</si>
  <si>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</si>
  <si>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</si>
  <si>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</si>
  <si>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</si>
  <si>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</si>
  <si>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</si>
  <si>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</si>
  <si>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</si>
  <si>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</si>
  <si>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</si>
  <si>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</si>
  <si>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</si>
  <si>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</si>
  <si>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</si>
  <si>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</si>
  <si>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</si>
  <si>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</si>
  <si>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</si>
  <si>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</si>
  <si>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</si>
  <si>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</si>
  <si>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</si>
  <si>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</si>
  <si>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</si>
  <si>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</si>
  <si>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</si>
  <si>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</si>
  <si>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</si>
  <si>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</si>
  <si>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</si>
  <si>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</si>
  <si>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</si>
  <si>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</si>
  <si>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</si>
  <si>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</si>
  <si>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</si>
  <si>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</si>
  <si>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</si>
  <si>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</si>
  <si>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</si>
  <si>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</si>
  <si>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</si>
  <si>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</si>
  <si>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</si>
  <si>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</si>
  <si>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</si>
  <si>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</si>
  <si>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</si>
  <si>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</si>
  <si>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</si>
  <si>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</si>
  <si>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</si>
  <si>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</si>
  <si>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</si>
  <si>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</si>
  <si>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</si>
  <si>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</si>
  <si>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</si>
  <si>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</si>
  <si>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</si>
  <si>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</si>
  <si>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</si>
  <si>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</si>
  <si>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</si>
  <si>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</si>
  <si>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</si>
  <si>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</si>
  <si>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</si>
  <si>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</si>
  <si>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</si>
  <si>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</si>
  <si>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</si>
  <si>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</si>
  <si>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</si>
  <si>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</si>
  <si>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</si>
  <si>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</si>
  <si>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</si>
  <si>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</si>
  <si>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</si>
  <si>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</si>
  <si>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</si>
  <si>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</si>
  <si>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</si>
  <si>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</si>
  <si>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</si>
  <si>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</si>
  <si>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</si>
  <si>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</si>
  <si>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</si>
  <si>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</si>
  <si>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</si>
  <si>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</si>
  <si>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</si>
  <si>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</si>
  <si>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</si>
  <si>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</si>
  <si>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</si>
  <si>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</si>
  <si>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</si>
  <si>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</si>
  <si>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</si>
  <si>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</si>
  <si>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</si>
  <si>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</si>
  <si>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</si>
  <si>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</si>
  <si>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</si>
  <si>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</si>
  <si>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</si>
  <si>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</si>
  <si>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</si>
  <si>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</si>
  <si>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</si>
  <si>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</si>
  <si>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</si>
  <si>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</si>
  <si>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</si>
  <si>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</si>
  <si>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</si>
  <si>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</si>
  <si>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</si>
  <si>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</si>
  <si>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</si>
  <si>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</si>
  <si>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</si>
  <si>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</si>
  <si>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</si>
  <si>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</si>
  <si>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</si>
  <si>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</si>
  <si>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</si>
  <si>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</si>
  <si>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</si>
  <si>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</si>
  <si>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</si>
  <si>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</si>
  <si>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</si>
  <si>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</si>
  <si>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</si>
  <si>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</si>
  <si>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</si>
  <si>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</si>
  <si>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</si>
  <si>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</si>
  <si>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</si>
  <si>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</si>
  <si>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</si>
  <si>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</si>
  <si>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</si>
  <si>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</si>
  <si>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</si>
  <si>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</si>
  <si>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</si>
  <si>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</si>
  <si>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</si>
  <si>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</si>
  <si>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</si>
  <si>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</si>
  <si>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</si>
  <si>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</si>
  <si>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</si>
  <si>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</si>
  <si>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</si>
  <si>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</si>
  <si>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</si>
  <si>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</si>
  <si>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</si>
  <si>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</si>
  <si>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</si>
  <si>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</si>
  <si>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</si>
  <si>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</si>
  <si>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</si>
  <si>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</si>
  <si>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</si>
  <si>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</si>
  <si>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</si>
  <si>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</si>
  <si>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</si>
  <si>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</si>
  <si>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</si>
  <si>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</si>
  <si>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</si>
  <si>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</si>
  <si>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</si>
  <si>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</si>
  <si>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</si>
  <si>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</si>
  <si>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</si>
  <si>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</si>
  <si>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</si>
  <si>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</si>
  <si>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</si>
  <si>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</si>
  <si>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</si>
  <si>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</si>
  <si>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</si>
  <si>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</si>
  <si>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</si>
  <si>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</si>
  <si>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</si>
  <si>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</si>
  <si>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</si>
  <si>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</si>
  <si>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</si>
  <si>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</si>
  <si>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</si>
  <si>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</si>
  <si>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</si>
  <si>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</si>
  <si>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</si>
  <si>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</si>
  <si>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</si>
  <si>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</si>
  <si>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</si>
  <si>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</si>
  <si>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</si>
  <si>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</si>
  <si>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</si>
  <si>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</si>
  <si>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</si>
  <si>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</si>
  <si>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</si>
  <si>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</si>
  <si>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</si>
  <si>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</si>
  <si>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</si>
  <si>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</si>
  <si>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</si>
  <si>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</si>
  <si>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</si>
  <si>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</si>
  <si>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</si>
  <si>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</si>
  <si>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</si>
  <si>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</si>
  <si>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</si>
  <si>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</si>
  <si>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</si>
  <si>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</si>
  <si>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</si>
  <si>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</si>
  <si>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</si>
  <si>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</si>
  <si>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</si>
  <si>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</si>
  <si>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</si>
  <si>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</si>
  <si>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</si>
  <si>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</si>
  <si>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</si>
  <si>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</si>
  <si>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</si>
  <si>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</si>
  <si>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</si>
  <si>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</si>
  <si>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</si>
  <si>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</si>
  <si>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</si>
  <si>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</si>
  <si>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</si>
  <si>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</si>
  <si>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</si>
  <si>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</si>
  <si>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</si>
  <si>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</si>
  <si>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</si>
  <si>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</si>
  <si>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</si>
  <si>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</si>
  <si>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</si>
  <si>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</si>
  <si>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</si>
  <si>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</si>
  <si>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</si>
  <si>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</si>
  <si>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</si>
  <si>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</si>
  <si>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</si>
  <si>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</si>
  <si>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</si>
  <si>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</si>
  <si>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</si>
  <si>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</si>
  <si>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</si>
  <si>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</si>
  <si>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</si>
  <si>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</si>
  <si>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</si>
  <si>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</si>
  <si>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</si>
  <si>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</si>
  <si>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</si>
  <si>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</si>
  <si>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</si>
  <si>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</si>
  <si>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</si>
  <si>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</si>
  <si>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</si>
  <si>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</si>
  <si>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</si>
  <si>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</si>
  <si>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</si>
  <si>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</si>
  <si>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</si>
  <si>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</si>
  <si>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</si>
  <si>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</si>
  <si>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</si>
  <si>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</si>
  <si>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</si>
  <si>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</si>
  <si>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</si>
  <si>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</si>
  <si>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</si>
  <si>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</si>
  <si>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</si>
  <si>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</si>
  <si>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</si>
  <si>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</si>
  <si>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</si>
  <si>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</si>
  <si>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</si>
  <si>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</si>
  <si>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</si>
  <si>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</si>
  <si>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</si>
  <si>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</si>
  <si>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</si>
  <si>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</si>
  <si>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</si>
  <si>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</si>
  <si>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</si>
  <si>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</si>
  <si>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</si>
  <si>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</si>
  <si>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</si>
  <si>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</si>
  <si>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</si>
  <si>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</si>
  <si>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</si>
  <si>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</si>
  <si>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</si>
  <si>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</si>
  <si>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</si>
  <si>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</si>
  <si>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</si>
  <si>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</si>
  <si>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</si>
  <si>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</si>
  <si>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</si>
  <si>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</si>
  <si>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</si>
  <si>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</si>
  <si>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</si>
  <si>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</si>
  <si>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</si>
  <si>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</si>
  <si>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</si>
  <si>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</si>
  <si>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</si>
  <si>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</si>
  <si>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</si>
  <si>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</si>
  <si>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</si>
  <si>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</si>
  <si>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</si>
  <si>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</si>
  <si>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</si>
  <si>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</si>
  <si>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</si>
  <si>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</si>
  <si>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</si>
  <si>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</si>
  <si>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</si>
  <si>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</si>
  <si>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</si>
  <si>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</si>
  <si>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</si>
  <si>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</si>
  <si>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</si>
  <si>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</si>
  <si>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</si>
  <si>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</si>
  <si>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</si>
  <si>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</si>
  <si>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</si>
  <si>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</si>
  <si>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</si>
  <si>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</si>
  <si>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</si>
  <si>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</si>
  <si>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</si>
  <si>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</si>
  <si>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</si>
  <si>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</si>
  <si>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</si>
  <si>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</si>
  <si>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</si>
  <si>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</si>
  <si>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</si>
  <si>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</si>
  <si>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</si>
  <si>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</si>
  <si>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</si>
  <si>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</si>
  <si>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</si>
  <si>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</si>
  <si>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</si>
  <si>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</si>
  <si>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</si>
  <si>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</si>
  <si>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</si>
  <si>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</si>
  <si>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</si>
  <si>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</si>
  <si>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</si>
  <si>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</si>
  <si>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</si>
  <si>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</si>
  <si>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</si>
  <si>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</si>
  <si>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</si>
  <si>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</si>
  <si>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</si>
  <si>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</si>
  <si>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</si>
  <si>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</si>
  <si>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</si>
  <si>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</si>
  <si>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</si>
  <si>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</si>
  <si>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</si>
  <si>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</si>
  <si>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</si>
  <si>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</si>
  <si>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</si>
  <si>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</si>
  <si>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</si>
  <si>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</si>
  <si>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</si>
  <si>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</si>
  <si>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</si>
  <si>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</si>
  <si>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</si>
  <si>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</si>
  <si>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</si>
  <si>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</si>
  <si>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</si>
  <si>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</si>
  <si>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</si>
  <si>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</si>
  <si>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</si>
  <si>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</si>
  <si>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</si>
  <si>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</si>
  <si>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</si>
  <si>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</si>
  <si>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</si>
  <si>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</si>
  <si>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</si>
  <si>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</si>
  <si>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</si>
  <si>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</si>
  <si>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</si>
  <si>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</si>
  <si>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</si>
  <si>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</si>
  <si>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</si>
  <si>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</si>
  <si>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</si>
  <si>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</si>
  <si>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</si>
  <si>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</si>
  <si>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</si>
  <si>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</si>
  <si>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</si>
  <si>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</si>
  <si>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</si>
  <si>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</si>
  <si>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</si>
  <si>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</si>
  <si>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</si>
  <si>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</si>
  <si>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</si>
  <si>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</si>
  <si>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</si>
  <si>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</si>
  <si>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</si>
  <si>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</si>
  <si>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</si>
  <si>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</si>
  <si>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</si>
  <si>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</si>
  <si>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</si>
  <si>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</si>
  <si>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</si>
  <si>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</si>
  <si>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</si>
  <si>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</si>
  <si>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</si>
  <si>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</si>
  <si>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</si>
  <si>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</si>
  <si>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</si>
  <si>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</si>
  <si>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</si>
  <si>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</si>
  <si>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</si>
  <si>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</si>
  <si>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</si>
  <si>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</si>
  <si>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</si>
  <si>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</si>
  <si>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</si>
  <si>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</si>
  <si>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</si>
  <si>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</si>
  <si>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</si>
  <si>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</si>
  <si>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</si>
  <si>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</si>
  <si>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</si>
  <si>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</si>
  <si>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</si>
  <si>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</si>
  <si>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</si>
  <si>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</si>
  <si>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</si>
  <si>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</si>
  <si>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</si>
  <si>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</si>
  <si>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</si>
  <si>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</si>
  <si>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</si>
  <si>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</si>
  <si>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</si>
  <si>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</si>
  <si>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</si>
  <si>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</si>
  <si>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</si>
  <si>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</si>
  <si>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</si>
  <si>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</si>
  <si>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</si>
  <si>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</si>
  <si>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</si>
  <si>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</si>
  <si>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</si>
  <si>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</si>
  <si>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</si>
  <si>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</si>
  <si>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</si>
  <si>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</si>
  <si>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</si>
  <si>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</si>
  <si>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</si>
  <si>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</si>
  <si>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</si>
  <si>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</si>
  <si>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</si>
  <si>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</si>
  <si>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</si>
  <si>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</si>
  <si>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</si>
  <si>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</si>
  <si>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</si>
  <si>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</si>
  <si>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</si>
  <si>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</si>
  <si>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</si>
  <si>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</si>
  <si>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</si>
  <si>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</si>
  <si>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</si>
  <si>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</si>
  <si>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</si>
  <si>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</si>
  <si>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</si>
  <si>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</si>
  <si>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</si>
  <si>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</si>
  <si>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</si>
  <si>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</si>
  <si>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</si>
  <si>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</si>
  <si>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</si>
  <si>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</si>
  <si>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</si>
  <si>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</si>
  <si>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</si>
  <si>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</si>
  <si>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</si>
  <si>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</si>
  <si>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</si>
  <si>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</si>
  <si>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</si>
  <si>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</si>
  <si>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</si>
  <si>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</si>
  <si>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</si>
  <si>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</si>
  <si>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</si>
  <si>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</si>
  <si>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</si>
  <si>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</si>
  <si>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</si>
  <si>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</si>
  <si>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</si>
  <si>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</si>
  <si>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</si>
  <si>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</si>
  <si>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</si>
  <si>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</si>
  <si>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</si>
  <si>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</si>
  <si>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</si>
  <si>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</si>
  <si>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</si>
  <si>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</si>
  <si>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</si>
  <si>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</si>
  <si>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</si>
  <si>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</si>
  <si>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</si>
  <si>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</si>
  <si>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</si>
  <si>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</si>
  <si>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</si>
  <si>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</si>
  <si>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</si>
  <si>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</si>
  <si>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</si>
  <si>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</si>
  <si>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</si>
  <si>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</si>
  <si>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</si>
  <si>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</si>
  <si>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</si>
  <si>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</si>
  <si>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</si>
  <si>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</si>
  <si>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</si>
  <si>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</si>
  <si>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</si>
  <si>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</si>
  <si>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</si>
  <si>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</si>
  <si>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</si>
  <si>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</si>
  <si>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</si>
  <si>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</si>
  <si>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</si>
  <si>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</si>
  <si>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</si>
  <si>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</si>
  <si>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</si>
  <si>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</si>
  <si>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</si>
  <si>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</si>
  <si>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</si>
  <si>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</si>
  <si>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</si>
  <si>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</si>
  <si>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</si>
  <si>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</si>
  <si>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</si>
  <si>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</si>
  <si>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</si>
  <si>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</si>
  <si>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</si>
  <si>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</si>
  <si>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</si>
  <si>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</si>
  <si>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</si>
  <si>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</si>
  <si>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</si>
  <si>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</si>
  <si>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</si>
  <si>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</si>
  <si>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</si>
  <si>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</si>
  <si>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</si>
  <si>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</si>
  <si>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</si>
  <si>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</si>
  <si>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</si>
  <si>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</si>
  <si>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</si>
  <si>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</si>
  <si>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</si>
  <si>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</si>
  <si>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</si>
  <si>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</si>
  <si>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</si>
  <si>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</si>
  <si>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</si>
  <si>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</si>
  <si>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</si>
  <si>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</si>
  <si>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</si>
  <si>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</si>
  <si>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</si>
  <si>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</si>
  <si>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</si>
  <si>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</si>
  <si>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</si>
  <si>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</si>
  <si>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</si>
  <si>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</si>
  <si>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</si>
  <si>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</si>
  <si>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</si>
  <si>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</si>
  <si>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</si>
  <si>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</si>
  <si>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</si>
  <si>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</si>
  <si>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</si>
  <si>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</si>
  <si>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</si>
  <si>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</si>
  <si>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</si>
  <si>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</si>
  <si>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</si>
  <si>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</si>
  <si>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</si>
  <si>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</si>
  <si>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</si>
  <si>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</si>
  <si>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</si>
  <si>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</si>
  <si>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</si>
  <si>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</si>
  <si>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</si>
  <si>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</si>
  <si>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</si>
  <si>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</si>
  <si>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</si>
  <si>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</si>
  <si>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</si>
  <si>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</si>
  <si>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</si>
  <si>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</si>
  <si>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</si>
  <si>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</si>
  <si>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</si>
  <si>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</si>
  <si>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</si>
  <si>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</si>
  <si>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</si>
  <si>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</si>
  <si>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</si>
  <si>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</si>
  <si>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</si>
  <si>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</si>
  <si>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</si>
  <si>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</si>
  <si>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</si>
  <si>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</si>
  <si>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</si>
  <si>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</si>
  <si>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</si>
  <si>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</si>
  <si>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</si>
  <si>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</si>
  <si>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</si>
  <si>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</si>
  <si>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</si>
  <si>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</si>
  <si>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</si>
  <si>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</si>
  <si>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</si>
  <si>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</si>
  <si>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</si>
  <si>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</si>
  <si>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</si>
  <si>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</si>
  <si>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</si>
  <si>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</si>
  <si>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</si>
  <si>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</si>
  <si>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</si>
  <si>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</si>
  <si>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</si>
  <si>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</si>
  <si>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</si>
  <si>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</si>
  <si>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</si>
  <si>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</si>
  <si>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</si>
  <si>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</si>
  <si>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</si>
  <si>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</si>
  <si>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</si>
  <si>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</si>
  <si>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</si>
  <si>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</si>
  <si>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</si>
  <si>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</si>
  <si>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</si>
  <si>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</si>
  <si>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</si>
  <si>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</si>
  <si>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</si>
  <si>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</si>
  <si>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</si>
  <si>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</si>
  <si>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</si>
  <si>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</si>
  <si>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</si>
  <si>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</si>
  <si>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</si>
  <si>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</si>
  <si>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</si>
  <si>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</si>
  <si>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</si>
  <si>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</si>
  <si>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</si>
  <si>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</si>
  <si>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</si>
  <si>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</si>
  <si>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</si>
  <si>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</si>
  <si>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</si>
  <si>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</si>
  <si>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</si>
  <si>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</si>
  <si>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</si>
  <si>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</si>
  <si>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</si>
  <si>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</si>
  <si>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</si>
  <si>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</si>
  <si>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</si>
  <si>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</si>
  <si>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</si>
  <si>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</si>
  <si>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</si>
  <si>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</si>
  <si>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</si>
  <si>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</si>
  <si>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</si>
  <si>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</si>
  <si>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</si>
  <si>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</si>
  <si>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</si>
  <si>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</si>
  <si>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</si>
  <si>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</si>
  <si>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</si>
  <si>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</si>
  <si>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</si>
  <si>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</si>
  <si>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</si>
  <si>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</si>
  <si>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</si>
  <si>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</si>
  <si>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</si>
  <si>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</si>
  <si>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</si>
  <si>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</si>
  <si>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</si>
  <si>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</si>
  <si>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</si>
  <si>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</si>
  <si>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</si>
  <si>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</si>
  <si>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</si>
  <si>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</si>
  <si>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</si>
  <si>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</si>
  <si>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</si>
  <si>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</si>
  <si>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</si>
  <si>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</si>
  <si>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</si>
  <si>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</si>
  <si>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</si>
  <si>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</si>
  <si>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</si>
  <si>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</si>
  <si>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</si>
  <si>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</si>
  <si>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</si>
  <si>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</si>
  <si>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</si>
  <si>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</si>
  <si>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</si>
  <si>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</si>
  <si>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</si>
  <si>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</si>
  <si>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</si>
  <si>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</si>
  <si>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</si>
  <si>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</si>
  <si>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</si>
  <si>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</si>
  <si>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</si>
  <si>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</si>
  <si>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</si>
  <si>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</si>
  <si>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</si>
  <si>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</si>
  <si>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</si>
  <si>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</si>
  <si>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</si>
  <si>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</si>
  <si>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</si>
  <si>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</si>
  <si>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</si>
  <si>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</si>
  <si>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</si>
  <si>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</si>
  <si>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</si>
  <si>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</si>
  <si>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</si>
  <si>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</si>
  <si>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</si>
  <si>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</si>
  <si>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</si>
  <si>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</si>
  <si>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</si>
  <si>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</si>
  <si>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</si>
  <si>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</si>
  <si>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</si>
  <si>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</si>
  <si>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</si>
  <si>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</si>
  <si>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</si>
  <si>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</si>
  <si>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</si>
  <si>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</si>
  <si>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</si>
  <si>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</si>
  <si>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</si>
  <si>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</si>
  <si>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</si>
  <si>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</si>
  <si>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</si>
  <si>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</si>
  <si>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</si>
  <si>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</si>
  <si>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</si>
  <si>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</si>
  <si>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</si>
  <si>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</si>
  <si>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</si>
  <si>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</si>
  <si>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</si>
  <si>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</si>
  <si>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</si>
  <si>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</si>
  <si>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</si>
  <si>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</si>
  <si>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</si>
  <si>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</si>
  <si>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</si>
  <si>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</si>
  <si>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</si>
  <si>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</si>
  <si>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</si>
  <si>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</si>
  <si>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</si>
  <si>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</si>
  <si>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</si>
  <si>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</si>
  <si>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</si>
  <si>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</si>
  <si>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</si>
  <si>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</si>
  <si>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</si>
  <si>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</si>
  <si>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</si>
  <si>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</si>
  <si>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</si>
  <si>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</si>
  <si>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</si>
  <si>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</si>
  <si>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</si>
  <si>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</si>
  <si>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</si>
  <si>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</si>
  <si>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</si>
  <si>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</si>
  <si>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</si>
  <si>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</si>
  <si>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</si>
  <si>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</si>
  <si>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</si>
  <si>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</si>
  <si>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</si>
  <si>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</si>
  <si>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</si>
  <si>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</si>
  <si>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</si>
  <si>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</si>
  <si>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</si>
  <si>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</si>
  <si>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</si>
  <si>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</si>
  <si>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</si>
  <si>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</si>
  <si>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</si>
  <si>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</si>
  <si>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</si>
  <si>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</si>
  <si>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</si>
  <si>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</si>
  <si>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</si>
  <si>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</si>
  <si>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</si>
  <si>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</si>
  <si>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</si>
  <si>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</si>
  <si>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</si>
  <si>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</si>
  <si>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</si>
  <si>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</si>
  <si>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</si>
  <si>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</si>
  <si>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</si>
  <si>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</si>
  <si>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</si>
  <si>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</si>
  <si>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</si>
  <si>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</si>
  <si>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</si>
  <si>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</si>
  <si>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</si>
  <si>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</si>
  <si>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</si>
  <si>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</si>
  <si>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</si>
  <si>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</si>
  <si>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</si>
  <si>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</si>
  <si>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</si>
  <si>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</si>
  <si>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</si>
  <si>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</si>
  <si>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</si>
  <si>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</si>
  <si>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</si>
  <si>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</si>
  <si>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</si>
  <si>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</si>
  <si>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</si>
  <si>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</si>
  <si>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</si>
  <si>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</si>
  <si>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</si>
  <si>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</si>
  <si>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</si>
  <si>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</si>
  <si>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</si>
  <si>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</si>
  <si>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</si>
  <si>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</si>
  <si>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</si>
  <si>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</si>
  <si>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</si>
  <si>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</si>
  <si>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</si>
  <si>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</si>
  <si>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</si>
  <si>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</si>
  <si>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</si>
  <si>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</si>
  <si>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</si>
  <si>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</si>
  <si>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</si>
  <si>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</si>
  <si>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</si>
  <si>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</si>
  <si>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</si>
  <si>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</si>
  <si>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</si>
  <si>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</si>
  <si>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</si>
  <si>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</si>
  <si>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</si>
  <si>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</si>
  <si>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</si>
  <si>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</si>
  <si>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</si>
  <si>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</si>
  <si>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</si>
  <si>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</si>
  <si>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</si>
  <si>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</si>
  <si>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</si>
  <si>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</si>
  <si>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</si>
  <si>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</si>
  <si>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</si>
  <si>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</si>
  <si>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</si>
  <si>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</si>
  <si>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</si>
  <si>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</si>
  <si>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</si>
  <si>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</si>
  <si>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</si>
  <si>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</si>
  <si>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</si>
  <si>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</si>
  <si>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</si>
  <si>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</si>
  <si>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</si>
  <si>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</si>
  <si>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</si>
  <si>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</si>
  <si>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</si>
  <si>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</si>
  <si>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</si>
  <si>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</si>
  <si>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</si>
  <si>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</si>
  <si>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</si>
  <si>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</si>
  <si>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</si>
  <si>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</si>
  <si>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</si>
  <si>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</si>
  <si>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</si>
  <si>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</si>
  <si>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</si>
  <si>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</si>
  <si>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</si>
  <si>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</si>
  <si>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</si>
  <si>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</si>
  <si>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</si>
  <si>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</si>
  <si>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</si>
  <si>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</si>
  <si>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</si>
  <si>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</si>
  <si>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</si>
  <si>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</si>
  <si>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</si>
  <si>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</si>
  <si>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</si>
  <si>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</si>
  <si>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</si>
  <si>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</si>
  <si>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</si>
  <si>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</si>
  <si>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</si>
  <si>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</si>
  <si>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</si>
  <si>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</si>
  <si>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</si>
  <si>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</si>
  <si>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</si>
  <si>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</si>
  <si>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</si>
  <si>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</si>
  <si>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</si>
  <si>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</si>
  <si>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</si>
  <si>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</si>
  <si>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</si>
  <si>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</si>
  <si>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</si>
  <si>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</si>
  <si>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</si>
  <si>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</si>
  <si>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</si>
  <si>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</si>
  <si>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</si>
  <si>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</si>
  <si>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</si>
  <si>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</si>
  <si>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</si>
  <si>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</si>
  <si>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</si>
  <si>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</si>
  <si>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</si>
  <si>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</si>
  <si>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</si>
  <si>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</si>
  <si>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</si>
  <si>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</si>
  <si>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</si>
  <si>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</si>
  <si>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</si>
  <si>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</si>
  <si>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</si>
  <si>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</si>
  <si>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</si>
  <si>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</si>
  <si>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</si>
  <si>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</si>
  <si>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</si>
  <si>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</si>
  <si>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</si>
  <si>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</si>
  <si>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</si>
  <si>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</si>
  <si>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</si>
  <si>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</si>
  <si>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</si>
  <si>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</si>
  <si>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</si>
  <si>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</si>
  <si>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</si>
  <si>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</si>
  <si>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</si>
  <si>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</si>
  <si>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</si>
  <si>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</si>
  <si>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</si>
  <si>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</si>
  <si>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</si>
  <si>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</si>
  <si>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</si>
  <si>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</si>
  <si>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</si>
  <si>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</si>
  <si>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</si>
  <si>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</si>
  <si>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</si>
  <si>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</si>
  <si>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</si>
  <si>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</si>
  <si>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</si>
  <si>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</si>
  <si>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</si>
  <si>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</si>
  <si>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</si>
  <si>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</si>
  <si>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</si>
  <si>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</si>
  <si>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</si>
  <si>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</si>
  <si>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</si>
  <si>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</si>
  <si>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</si>
  <si>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</si>
  <si>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</si>
  <si>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</si>
  <si>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</si>
  <si>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</si>
  <si>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</si>
  <si>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</si>
  <si>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</si>
  <si>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</si>
  <si>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</si>
  <si>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</si>
  <si>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</si>
  <si>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</si>
  <si>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</si>
  <si>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</si>
  <si>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</si>
  <si>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</si>
  <si>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</si>
  <si>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</si>
  <si>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</si>
  <si>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</si>
  <si>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</si>
  <si>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</si>
  <si>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</si>
  <si>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</si>
  <si>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</si>
  <si>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</si>
  <si>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</si>
  <si>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</si>
  <si>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</si>
  <si>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</si>
  <si>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</si>
  <si>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</si>
  <si>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</si>
  <si>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</si>
  <si>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</si>
  <si>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</si>
  <si>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</si>
  <si>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</si>
  <si>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</si>
  <si>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</si>
  <si>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</si>
  <si>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</si>
  <si>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</si>
  <si>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</si>
  <si>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</si>
  <si>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</si>
  <si>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</si>
  <si>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</si>
  <si>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</si>
  <si>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</si>
  <si>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</si>
  <si>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</si>
  <si>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</si>
  <si>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</si>
  <si>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</si>
  <si>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</si>
  <si>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</si>
  <si>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</si>
  <si>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</si>
  <si>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</si>
  <si>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</si>
  <si>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</si>
  <si>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</si>
  <si>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</si>
  <si>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</si>
  <si>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</si>
  <si>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</si>
  <si>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</si>
  <si>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</si>
  <si>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</si>
  <si>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</si>
  <si>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</si>
  <si>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</si>
  <si>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</si>
  <si>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</si>
  <si>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</si>
  <si>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</si>
  <si>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</si>
  <si>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</si>
  <si>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</si>
  <si>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</si>
  <si>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</si>
  <si>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</si>
  <si>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</si>
  <si>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</si>
  <si>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</si>
  <si>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</si>
  <si>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</si>
  <si>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</si>
  <si>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</si>
  <si>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</si>
  <si>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</si>
  <si>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</si>
  <si>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</si>
  <si>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</si>
  <si>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</si>
  <si>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</si>
  <si>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</si>
  <si>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</si>
  <si>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</si>
  <si>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</si>
  <si>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</si>
  <si>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</si>
  <si>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</si>
  <si>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</si>
  <si>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</si>
  <si>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</si>
  <si>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</si>
  <si>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</si>
  <si>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</si>
  <si>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</si>
  <si>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</si>
  <si>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</si>
  <si>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</si>
  <si>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</si>
  <si>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</si>
  <si>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</si>
  <si>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</si>
  <si>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</si>
  <si>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</si>
  <si>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</si>
  <si>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</si>
  <si>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</si>
  <si>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</si>
  <si>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</si>
  <si>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</si>
  <si>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</si>
  <si>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</si>
  <si>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</si>
  <si>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</si>
  <si>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</si>
  <si>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</si>
  <si>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</si>
  <si>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</si>
  <si>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</si>
  <si>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</si>
  <si>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</si>
  <si>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</si>
  <si>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</si>
  <si>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</si>
  <si>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</si>
  <si>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</si>
  <si>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</si>
  <si>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</si>
  <si>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</si>
  <si>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</si>
  <si>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</si>
  <si>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</si>
  <si>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</si>
  <si>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</si>
  <si>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</si>
  <si>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</si>
  <si>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</si>
  <si>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</si>
  <si>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</si>
  <si>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</si>
  <si>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</si>
  <si>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</si>
  <si>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</si>
  <si>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</si>
  <si>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</si>
  <si>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</si>
  <si>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</si>
  <si>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</si>
  <si>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</si>
  <si>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</si>
  <si>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</si>
  <si>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</si>
  <si>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</si>
  <si>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</si>
  <si>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</si>
  <si>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</si>
  <si>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</si>
  <si>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</si>
  <si>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</si>
  <si>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</si>
  <si>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</si>
  <si>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</si>
  <si>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</si>
  <si>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</si>
  <si>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</si>
  <si>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</si>
  <si>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</si>
  <si>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</si>
  <si>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</si>
  <si>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</si>
  <si>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</si>
  <si>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</si>
  <si>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</si>
  <si>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</si>
  <si>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</si>
  <si>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</si>
  <si>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</si>
  <si>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</si>
  <si>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</si>
  <si>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</si>
  <si>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</si>
  <si>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</si>
  <si>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</si>
  <si>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</si>
  <si>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</si>
  <si>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</si>
  <si>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</si>
  <si>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</si>
  <si>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</si>
  <si>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</si>
  <si>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</si>
  <si>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</si>
  <si>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</si>
  <si>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</si>
  <si>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</si>
  <si>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</si>
  <si>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</si>
  <si>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</si>
  <si>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</si>
  <si>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</si>
  <si>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</si>
  <si>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</si>
  <si>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</si>
  <si>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</si>
  <si>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</si>
  <si>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</si>
  <si>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</si>
  <si>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</si>
  <si>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</si>
  <si>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</si>
  <si>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</si>
  <si>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</si>
  <si>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</si>
  <si>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</si>
  <si>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</si>
  <si>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</si>
  <si>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</si>
  <si>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</si>
  <si>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</si>
  <si>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</si>
  <si>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</si>
  <si>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</si>
  <si>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</si>
  <si>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</si>
  <si>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</si>
  <si>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</si>
  <si>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</si>
  <si>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</si>
  <si>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</si>
  <si>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</si>
  <si>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</si>
  <si>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</si>
  <si>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</si>
  <si>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</si>
  <si>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</si>
  <si>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</si>
  <si>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</si>
  <si>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</si>
  <si>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</si>
  <si>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</si>
  <si>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</si>
  <si>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</si>
  <si>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</si>
  <si>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</si>
  <si>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</si>
  <si>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</si>
  <si>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</si>
  <si>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</si>
  <si>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</si>
  <si>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</si>
  <si>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</si>
  <si>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</si>
  <si>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</si>
  <si>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</si>
  <si>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</si>
  <si>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</si>
  <si>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</si>
  <si>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</si>
  <si>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</si>
  <si>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</si>
  <si>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</si>
  <si>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</si>
  <si>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</si>
  <si>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</si>
  <si>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</si>
  <si>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</si>
  <si>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</si>
  <si>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</si>
  <si>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</si>
  <si>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</si>
  <si>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</si>
  <si>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</si>
  <si>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</si>
  <si>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</si>
  <si>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</si>
  <si>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</si>
  <si>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</si>
  <si>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</si>
  <si>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</si>
  <si>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</si>
  <si>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</si>
  <si>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</si>
  <si>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</si>
  <si>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</si>
  <si>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</si>
  <si>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</si>
  <si>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</si>
  <si>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</si>
  <si>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</si>
  <si>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</si>
  <si>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</si>
  <si>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</si>
  <si>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</si>
  <si>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</si>
  <si>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</si>
  <si>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</si>
  <si>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</si>
  <si>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</si>
  <si>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</si>
  <si>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</si>
  <si>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</si>
  <si>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</si>
  <si>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</si>
  <si>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</si>
  <si>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</si>
  <si>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</si>
  <si>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</si>
  <si>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</si>
  <si>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</si>
  <si>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</si>
  <si>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</si>
  <si>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</si>
  <si>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</si>
  <si>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</si>
  <si>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</si>
  <si>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</si>
  <si>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</si>
  <si>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</si>
  <si>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</si>
  <si>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</si>
  <si>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</si>
  <si>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</si>
  <si>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</si>
  <si>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</si>
  <si>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</si>
  <si>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</si>
  <si>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</si>
  <si>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</si>
  <si>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</si>
  <si>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</si>
  <si>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</si>
  <si>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</si>
  <si>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</si>
  <si>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</si>
  <si>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</si>
  <si>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</si>
  <si>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</si>
  <si>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</si>
  <si>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</si>
  <si>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</si>
  <si>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</si>
  <si>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</si>
  <si>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</si>
  <si>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</si>
  <si>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</si>
  <si>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</si>
  <si>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</si>
  <si>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</si>
  <si>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</si>
  <si>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</si>
  <si>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</si>
  <si>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</si>
  <si>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</si>
  <si>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</si>
  <si>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</si>
  <si>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</si>
  <si>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</si>
  <si>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</si>
  <si>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</si>
  <si>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</si>
  <si>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</si>
  <si>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</si>
  <si>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</si>
  <si>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</si>
  <si>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</si>
  <si>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</si>
  <si>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</si>
  <si>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</si>
  <si>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</si>
  <si>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</si>
  <si>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</si>
  <si>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</si>
  <si>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</si>
  <si>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</si>
  <si>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</si>
  <si>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</si>
  <si>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</si>
  <si>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</si>
  <si>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</si>
  <si>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</si>
  <si>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</si>
  <si>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</si>
  <si>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</si>
  <si>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</si>
  <si>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</si>
  <si>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</si>
  <si>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</si>
  <si>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</si>
  <si>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</si>
  <si>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</si>
  <si>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</si>
  <si>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</si>
  <si>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</si>
  <si>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</si>
  <si>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</si>
  <si>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</si>
  <si>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</si>
  <si>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</si>
  <si>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</si>
  <si>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</si>
  <si>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</si>
  <si>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</si>
  <si>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</si>
  <si>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</si>
  <si>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</si>
  <si>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</si>
  <si>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</si>
  <si>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</si>
  <si>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</si>
  <si>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</si>
  <si>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</si>
  <si>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</si>
  <si>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</si>
  <si>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</si>
  <si>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</si>
  <si>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</si>
  <si>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</si>
  <si>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</si>
  <si>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</si>
  <si>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</si>
  <si>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</si>
  <si>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</si>
  <si>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</si>
  <si>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</si>
  <si>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</si>
  <si>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</si>
  <si>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</si>
  <si>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</si>
  <si>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</si>
  <si>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</si>
  <si>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</si>
  <si>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</si>
  <si>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</si>
  <si>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</si>
  <si>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</si>
  <si>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</si>
  <si>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</si>
  <si>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</si>
  <si>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</si>
  <si>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</si>
  <si>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</si>
  <si>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</si>
  <si>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</si>
  <si>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</si>
  <si>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</si>
  <si>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</si>
  <si>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</si>
  <si>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</si>
  <si>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</si>
  <si>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</si>
  <si>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</si>
  <si>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</si>
  <si>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</si>
  <si>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</si>
  <si>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</si>
  <si>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</si>
  <si>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</si>
  <si>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</si>
  <si>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</si>
  <si>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</si>
  <si>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</si>
  <si>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</si>
  <si>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</si>
  <si>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</si>
  <si>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</si>
  <si>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</si>
  <si>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</si>
  <si>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</si>
  <si>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</si>
  <si>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</si>
  <si>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</si>
  <si>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</si>
  <si>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</si>
  <si>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</si>
  <si>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</si>
  <si>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</si>
  <si>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</si>
  <si>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</si>
  <si>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</si>
  <si>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</si>
  <si>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</si>
  <si>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</si>
  <si>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</si>
  <si>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</si>
  <si>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</si>
  <si>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</si>
  <si>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</si>
  <si>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</si>
  <si>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</si>
  <si>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</si>
  <si>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</si>
  <si>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</si>
  <si>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</si>
  <si>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</si>
  <si>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</si>
  <si>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</si>
  <si>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</si>
  <si>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</si>
  <si>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</si>
  <si>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</si>
  <si>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</si>
  <si>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</si>
  <si>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</si>
  <si>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</si>
  <si>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</si>
  <si>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</si>
  <si>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</si>
  <si>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</si>
  <si>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</si>
  <si>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</si>
  <si>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</si>
  <si>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</si>
  <si>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</si>
  <si>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</si>
  <si>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</si>
  <si>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</si>
  <si>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</si>
  <si>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</si>
  <si>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</si>
  <si>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</si>
  <si>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</si>
  <si>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</si>
  <si>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</si>
  <si>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</si>
  <si>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</si>
  <si>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</si>
  <si>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</si>
  <si>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</si>
  <si>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</si>
  <si>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</si>
  <si>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</si>
  <si>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</si>
  <si>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</si>
  <si>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</si>
  <si>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</si>
  <si>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</si>
  <si>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</si>
  <si>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</si>
  <si>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</si>
  <si>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</si>
  <si>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</si>
  <si>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</si>
  <si>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</si>
  <si>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</si>
  <si>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</si>
  <si>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</si>
  <si>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</si>
  <si>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</si>
  <si>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</si>
  <si>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</si>
  <si>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</si>
  <si>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</si>
  <si>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</si>
  <si>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</si>
  <si>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</si>
  <si>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</si>
  <si>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</si>
  <si>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</si>
  <si>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</si>
  <si>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</si>
  <si>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</si>
  <si>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</si>
  <si>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</si>
  <si>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</si>
  <si>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</si>
  <si>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</si>
  <si>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</si>
  <si>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</si>
  <si>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</si>
  <si>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</si>
  <si>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</si>
  <si>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</si>
  <si>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</si>
  <si>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</si>
  <si>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</si>
  <si>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</si>
  <si>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</si>
  <si>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</si>
  <si>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</si>
  <si>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</si>
  <si>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</si>
  <si>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</si>
  <si>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</si>
  <si>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</si>
  <si>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</si>
  <si>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</si>
  <si>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</si>
  <si>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</si>
  <si>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</si>
  <si>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</si>
  <si>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</si>
  <si>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</si>
  <si>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</si>
  <si>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</si>
  <si>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</si>
  <si>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</si>
  <si>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</si>
  <si>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</si>
  <si>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</si>
  <si>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</si>
  <si>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</si>
  <si>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</si>
  <si>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</si>
  <si>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</si>
  <si>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</si>
  <si>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</si>
  <si>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</si>
  <si>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</si>
  <si>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</si>
  <si>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</si>
  <si>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</si>
  <si>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</si>
  <si>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</si>
  <si>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</si>
  <si>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</si>
  <si>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</si>
  <si>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</si>
  <si>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</si>
  <si>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</si>
  <si>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</si>
  <si>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</si>
  <si>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</si>
  <si>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</si>
  <si>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</si>
  <si>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</si>
  <si>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</si>
  <si>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</si>
  <si>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</si>
  <si>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</si>
  <si>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</si>
  <si>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</si>
  <si>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</si>
  <si>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</si>
  <si>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</si>
  <si>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</si>
  <si>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</si>
  <si>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</si>
  <si>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</si>
  <si>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</si>
  <si>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</si>
  <si>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</si>
  <si>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</si>
  <si>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</si>
  <si>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</si>
  <si>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</si>
  <si>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</si>
  <si>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</si>
  <si>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</si>
  <si>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</si>
  <si>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</si>
  <si>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</si>
  <si>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</si>
  <si>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</si>
  <si>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</si>
  <si>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</si>
  <si>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</si>
  <si>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</si>
  <si>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</si>
  <si>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</si>
  <si>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</si>
  <si>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</si>
  <si>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</si>
  <si>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</si>
  <si>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</si>
  <si>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</si>
  <si>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</si>
  <si>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</si>
  <si>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</si>
  <si>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</si>
  <si>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</si>
  <si>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</si>
  <si>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</si>
  <si>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</si>
  <si>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</si>
  <si>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</si>
  <si>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</si>
  <si>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</si>
  <si>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</si>
  <si>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</si>
  <si>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</si>
  <si>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</si>
  <si>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</si>
  <si>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</si>
  <si>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</si>
  <si>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</si>
  <si>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</si>
  <si>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</si>
  <si>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</si>
  <si>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</si>
  <si>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</si>
  <si>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</si>
  <si>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</si>
  <si>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</si>
  <si>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</si>
  <si>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</si>
  <si>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</si>
  <si>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</si>
  <si>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</si>
  <si>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</si>
  <si>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</si>
  <si>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</si>
  <si>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</si>
  <si>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</si>
  <si>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</si>
  <si>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</si>
  <si>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</si>
  <si>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</si>
  <si>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</si>
  <si>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</si>
  <si>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</si>
  <si>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</si>
  <si>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</si>
  <si>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</si>
  <si>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</si>
  <si>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</si>
  <si>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</si>
  <si>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</si>
  <si>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</si>
  <si>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</si>
  <si>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</si>
  <si>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</si>
  <si>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</si>
  <si>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</si>
  <si>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</si>
  <si>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</si>
  <si>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</si>
  <si>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</si>
  <si>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</si>
  <si>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</si>
  <si>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</si>
  <si>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</si>
  <si>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</si>
  <si>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</si>
  <si>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</si>
  <si>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</si>
  <si>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</si>
  <si>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</si>
  <si>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</si>
  <si>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</si>
  <si>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</si>
  <si>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</si>
  <si>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</si>
  <si>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</si>
  <si>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</si>
  <si>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</si>
  <si>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</si>
  <si>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</si>
  <si>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</si>
  <si>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</si>
  <si>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</si>
  <si>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</si>
  <si>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</si>
  <si>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</si>
  <si>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</si>
  <si>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</si>
  <si>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</si>
  <si>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</si>
  <si>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</si>
  <si>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</si>
  <si>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</si>
  <si>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</si>
  <si>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</si>
  <si>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</si>
  <si>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</si>
  <si>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</si>
  <si>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</si>
  <si>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</si>
  <si>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</si>
  <si>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</si>
  <si>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</si>
  <si>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</si>
  <si>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</si>
  <si>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</si>
  <si>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</si>
  <si>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</si>
  <si>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</si>
  <si>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</si>
  <si>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</si>
  <si>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</si>
  <si>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</si>
  <si>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</si>
  <si>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</si>
  <si>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</si>
  <si>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</si>
  <si>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</si>
  <si>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</si>
  <si>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</si>
  <si>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</si>
  <si>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</si>
  <si>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</si>
  <si>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</si>
  <si>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</si>
  <si>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</si>
  <si>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</si>
  <si>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</si>
  <si>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</si>
  <si>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</si>
  <si>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</si>
  <si>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</si>
  <si>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</si>
  <si>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</si>
  <si>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</si>
  <si>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</si>
  <si>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</si>
  <si>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</si>
  <si>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</si>
  <si>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</si>
  <si>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</si>
  <si>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</si>
  <si>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</si>
  <si>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</si>
  <si>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</si>
  <si>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</si>
  <si>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</si>
  <si>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</si>
  <si>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</si>
  <si>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</si>
  <si>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</si>
  <si>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</si>
  <si>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</si>
  <si>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</si>
  <si>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</si>
  <si>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</si>
  <si>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</si>
  <si>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</si>
  <si>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</si>
  <si>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</si>
  <si>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</si>
  <si>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</si>
  <si>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</si>
  <si>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</si>
  <si>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</si>
  <si>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</si>
  <si>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</si>
  <si>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</si>
  <si>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</si>
  <si>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</si>
  <si>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</si>
  <si>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</si>
  <si>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</si>
  <si>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</si>
  <si>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</si>
  <si>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</si>
  <si>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</si>
  <si>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</si>
  <si>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</si>
  <si>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</si>
  <si>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</si>
  <si>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</si>
  <si>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</si>
  <si>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</si>
  <si>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</si>
  <si>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</si>
  <si>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</si>
  <si>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</si>
  <si>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</si>
  <si>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</si>
  <si>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</si>
  <si>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</si>
  <si>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</si>
  <si>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</si>
  <si>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</si>
  <si>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</si>
  <si>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</si>
  <si>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</si>
  <si>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</si>
  <si>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</si>
  <si>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</si>
  <si>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</si>
  <si>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</si>
  <si>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</si>
  <si>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</si>
  <si>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</si>
  <si>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</si>
  <si>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</si>
  <si>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</si>
  <si>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</si>
  <si>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</si>
  <si>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</si>
  <si>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</si>
  <si>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</si>
  <si>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</si>
  <si>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</si>
  <si>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</si>
  <si>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</si>
  <si>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</si>
  <si>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</si>
  <si>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</si>
  <si>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</si>
  <si>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</si>
  <si>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</si>
  <si>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</si>
  <si>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</si>
  <si>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</si>
  <si>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</si>
  <si>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</si>
  <si>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</si>
  <si>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</si>
  <si>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</si>
  <si>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</si>
  <si>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</si>
  <si>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</si>
  <si>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</si>
  <si>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</si>
  <si>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</si>
  <si>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</si>
  <si>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</si>
  <si>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</si>
  <si>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</si>
  <si>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</si>
  <si>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</si>
  <si>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</si>
  <si>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</si>
  <si>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</si>
  <si>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</si>
  <si>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</si>
  <si>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</si>
  <si>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</si>
  <si>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</si>
  <si>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</si>
  <si>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</si>
  <si>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</si>
  <si>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</si>
  <si>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</si>
  <si>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</si>
  <si>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</si>
  <si>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</si>
  <si>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</si>
  <si>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</si>
  <si>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</si>
  <si>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</si>
  <si>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</si>
  <si>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</si>
  <si>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</si>
  <si>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</si>
  <si>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</si>
  <si>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</si>
  <si>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</si>
  <si>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</si>
  <si>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</si>
  <si>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</si>
  <si>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</si>
  <si>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</si>
  <si>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</si>
  <si>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</si>
  <si>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</si>
  <si>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</si>
  <si>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</si>
  <si>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</si>
  <si>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</si>
  <si>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</si>
  <si>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</si>
  <si>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</si>
  <si>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</si>
  <si>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</si>
  <si>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</si>
  <si>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</si>
  <si>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</si>
  <si>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</si>
  <si>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</si>
  <si>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</si>
  <si>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</si>
  <si>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</si>
  <si>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</si>
  <si>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</si>
  <si>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</si>
  <si>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</si>
  <si>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</si>
  <si>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</si>
  <si>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</si>
  <si>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</si>
  <si>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</si>
  <si>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</si>
  <si>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</si>
  <si>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</si>
  <si>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</si>
  <si>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</si>
  <si>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</si>
  <si>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</si>
  <si>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</si>
  <si>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</si>
  <si>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</si>
  <si>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</si>
  <si>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</si>
  <si>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</si>
  <si>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</si>
  <si>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</si>
  <si>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</si>
  <si>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</si>
  <si>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</si>
  <si>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</si>
  <si>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</si>
  <si>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</si>
  <si>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</si>
  <si>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</si>
  <si>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</si>
  <si>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</si>
  <si>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</si>
  <si>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</si>
  <si>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</si>
  <si>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</si>
  <si>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</si>
  <si>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</si>
  <si>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</si>
  <si>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</si>
  <si>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</si>
  <si>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</si>
  <si>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</si>
  <si>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</si>
  <si>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</si>
  <si>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</si>
  <si>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</si>
  <si>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</si>
  <si>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</si>
  <si>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</si>
  <si>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</si>
  <si>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</si>
  <si>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</si>
  <si>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</si>
  <si>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</si>
  <si>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</si>
  <si>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</si>
  <si>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</si>
  <si>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</si>
  <si>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</si>
  <si>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</si>
  <si>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</si>
  <si>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</si>
  <si>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</si>
  <si>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</si>
  <si>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</si>
  <si>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</si>
  <si>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</si>
  <si>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</si>
  <si>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</si>
  <si>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</si>
  <si>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</si>
  <si>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</si>
  <si>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</si>
  <si>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</si>
  <si>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</si>
  <si>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</si>
  <si>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</si>
  <si>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</si>
  <si>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</si>
  <si>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</si>
  <si>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</si>
  <si>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</si>
  <si>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</si>
  <si>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</si>
  <si>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</si>
  <si>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</si>
  <si>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</si>
  <si>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</si>
  <si>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</si>
  <si>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</si>
  <si>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</si>
  <si>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</si>
  <si>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</si>
  <si>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</si>
  <si>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</si>
  <si>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</si>
  <si>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</si>
  <si>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</si>
  <si>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</si>
  <si>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</si>
  <si>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</si>
  <si>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</si>
  <si>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</si>
  <si>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</si>
  <si>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</si>
  <si>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</si>
  <si>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</si>
  <si>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</si>
  <si>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</si>
  <si>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</si>
  <si>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</si>
  <si>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</si>
  <si>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</si>
  <si>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</si>
  <si>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</si>
  <si>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</si>
  <si>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</si>
  <si>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</si>
  <si>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</si>
  <si>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</si>
  <si>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</si>
  <si>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</si>
  <si>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</si>
  <si>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</si>
  <si>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</si>
  <si>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</si>
  <si>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</si>
  <si>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</si>
  <si>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</si>
  <si>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</si>
  <si>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</si>
  <si>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</si>
  <si>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</si>
  <si>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</si>
  <si>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</si>
  <si>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</si>
  <si>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</si>
  <si>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</si>
  <si>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</si>
  <si>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</si>
  <si>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</si>
  <si>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</si>
  <si>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</si>
  <si>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</si>
  <si>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</si>
  <si>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</si>
  <si>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</si>
  <si>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</si>
  <si>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</si>
  <si>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</si>
  <si>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</si>
  <si>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</si>
  <si>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</si>
  <si>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</si>
  <si>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</si>
  <si>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</si>
  <si>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</si>
  <si>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</si>
  <si>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</si>
  <si>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</si>
  <si>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</si>
  <si>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</si>
  <si>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</si>
  <si>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</si>
  <si>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</si>
  <si>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</si>
  <si>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</si>
  <si>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</si>
  <si>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</si>
  <si>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</si>
  <si>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</si>
  <si>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</si>
  <si>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</si>
  <si>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</si>
  <si>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</si>
  <si>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</si>
  <si>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</si>
  <si>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</si>
  <si>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</si>
  <si>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</si>
  <si>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</si>
  <si>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</si>
  <si>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</si>
  <si>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</si>
  <si>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</si>
  <si>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</si>
  <si>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</si>
  <si>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</si>
  <si>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</si>
  <si>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</si>
  <si>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</si>
  <si>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</si>
  <si>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</si>
  <si>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</si>
  <si>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</si>
  <si>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</si>
  <si>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</si>
  <si>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</si>
  <si>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</si>
  <si>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</si>
  <si>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</si>
  <si>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</si>
  <si>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</si>
  <si>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</si>
  <si>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</si>
  <si>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</si>
  <si>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</si>
  <si>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</si>
  <si>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</si>
  <si>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</si>
  <si>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</si>
  <si>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</si>
  <si>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</si>
  <si>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</si>
  <si>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</si>
  <si>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</si>
  <si>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</si>
  <si>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</si>
  <si>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</si>
  <si>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</si>
  <si>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</si>
  <si>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</si>
  <si>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</si>
  <si>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</si>
  <si>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</si>
  <si>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</si>
  <si>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</si>
  <si>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</si>
  <si>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</si>
  <si>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</si>
  <si>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</si>
  <si>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</si>
  <si>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</si>
  <si>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</si>
  <si>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</si>
  <si>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</si>
  <si>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</si>
  <si>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</si>
  <si>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</si>
  <si>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</si>
  <si>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</si>
  <si>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</si>
  <si>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</si>
  <si>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</si>
  <si>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</si>
  <si>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</si>
  <si>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</si>
  <si>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</si>
  <si>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</si>
  <si>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</si>
  <si>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</si>
  <si>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</si>
  <si>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</si>
  <si>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</si>
  <si>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</si>
  <si>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</si>
  <si>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</si>
  <si>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</si>
  <si>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</si>
  <si>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</si>
  <si>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</si>
  <si>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</si>
  <si>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</si>
  <si>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</si>
  <si>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</si>
  <si>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</si>
  <si>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</si>
  <si>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</si>
  <si>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</si>
  <si>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</si>
  <si>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</si>
  <si>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</si>
  <si>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</si>
  <si>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</si>
  <si>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</si>
  <si>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</si>
  <si>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</si>
  <si>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</si>
  <si>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</si>
  <si>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</si>
  <si>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</si>
  <si>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</si>
  <si>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</si>
  <si>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</si>
  <si>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</si>
  <si>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</si>
  <si>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</si>
  <si>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</si>
  <si>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</si>
  <si>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</si>
  <si>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</si>
  <si>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</si>
  <si>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</si>
  <si>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</si>
  <si>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</si>
  <si>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</si>
  <si>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</si>
  <si>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</si>
  <si>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</si>
  <si>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</si>
  <si>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</si>
  <si>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</si>
  <si>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</si>
  <si>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</si>
  <si>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</si>
  <si>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</si>
  <si>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</si>
  <si>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</si>
  <si>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</si>
  <si>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</si>
  <si>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</si>
  <si>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</si>
  <si>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</si>
  <si>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</si>
  <si>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</si>
  <si>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</si>
  <si>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</si>
  <si>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</si>
  <si>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</si>
  <si>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</si>
  <si>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</si>
  <si>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</si>
  <si>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</si>
  <si>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</si>
  <si>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</si>
  <si>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</si>
  <si>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</si>
  <si>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</si>
  <si>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</si>
  <si>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</si>
  <si>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</si>
  <si>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</si>
  <si>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</si>
  <si>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</si>
  <si>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</si>
  <si>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</si>
  <si>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</si>
  <si>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</si>
  <si>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</si>
  <si>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</si>
  <si>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</si>
  <si>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</si>
  <si>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</si>
  <si>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</si>
  <si>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</si>
  <si>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</si>
  <si>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</si>
  <si>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</si>
  <si>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</si>
  <si>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</si>
  <si>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</si>
  <si>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</si>
  <si>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</si>
  <si>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</si>
  <si>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</si>
  <si>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</si>
  <si>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</si>
  <si>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</si>
  <si>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</si>
  <si>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</si>
  <si>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</si>
  <si>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</si>
  <si>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</si>
  <si>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</si>
  <si>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</si>
  <si>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</si>
  <si>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</si>
  <si>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</si>
  <si>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</si>
  <si>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</si>
  <si>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</si>
  <si>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</si>
  <si>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</si>
  <si>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</si>
  <si>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</si>
  <si>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</si>
  <si>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</si>
  <si>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</si>
  <si>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</si>
  <si>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</si>
  <si>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</si>
  <si>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</si>
  <si>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</si>
  <si>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</si>
  <si>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</si>
  <si>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</si>
  <si>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</si>
  <si>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</si>
  <si>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</si>
  <si>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</si>
  <si>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</si>
  <si>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</si>
  <si>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</si>
  <si>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</si>
  <si>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</si>
  <si>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</si>
  <si>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</si>
  <si>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</si>
  <si>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</si>
  <si>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</si>
  <si>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</si>
  <si>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</si>
  <si>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</si>
  <si>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</si>
  <si>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</si>
  <si>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</si>
  <si>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</si>
  <si>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</si>
  <si>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</si>
  <si>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</si>
  <si>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</si>
  <si>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</si>
  <si>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</si>
  <si>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</si>
  <si>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</si>
  <si>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</si>
  <si>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</si>
  <si>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</si>
  <si>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</si>
  <si>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</si>
  <si>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</si>
  <si>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</si>
  <si>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</si>
  <si>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</si>
  <si>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</si>
  <si>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</si>
  <si>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</si>
  <si>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</si>
  <si>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</si>
  <si>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</si>
  <si>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</si>
  <si>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</si>
  <si>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</si>
  <si>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</si>
  <si>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</si>
  <si>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</si>
  <si>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</si>
  <si>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</si>
  <si>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</si>
  <si>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</si>
  <si>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</si>
  <si>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</si>
  <si>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</si>
  <si>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</si>
  <si>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</si>
  <si>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</si>
  <si>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</si>
  <si>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</si>
  <si>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</si>
  <si>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</si>
  <si>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</si>
  <si>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</si>
  <si>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</si>
  <si>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</si>
  <si>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</si>
  <si>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</si>
  <si>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</si>
  <si>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</si>
  <si>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</si>
  <si>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</si>
  <si>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</si>
  <si>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</si>
  <si>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</si>
  <si>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</si>
  <si>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</si>
  <si>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</si>
  <si>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</si>
  <si>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</si>
  <si>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</si>
  <si>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</si>
  <si>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</si>
  <si>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</si>
  <si>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</si>
  <si>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</si>
  <si>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</si>
  <si>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</si>
  <si>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</si>
  <si>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</si>
  <si>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</si>
  <si>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</si>
  <si>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</si>
  <si>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</si>
  <si>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</si>
  <si>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</si>
  <si>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</si>
  <si>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</si>
  <si>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</si>
  <si>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</si>
  <si>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</si>
  <si>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</si>
  <si>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</si>
  <si>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</si>
  <si>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</si>
  <si>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</si>
  <si>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</si>
  <si>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</si>
  <si>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</si>
  <si>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</si>
  <si>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</si>
  <si>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</si>
  <si>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</si>
  <si>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</si>
  <si>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</si>
  <si>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</si>
  <si>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</si>
  <si>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</si>
  <si>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</si>
  <si>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</si>
  <si>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</si>
  <si>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</si>
  <si>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</si>
  <si>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</si>
  <si>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</si>
  <si>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</si>
  <si>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</si>
  <si>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</si>
  <si>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</si>
  <si>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</si>
  <si>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</si>
  <si>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</si>
  <si>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</si>
  <si>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</si>
  <si>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</si>
  <si>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</si>
  <si>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</si>
  <si>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</si>
  <si>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</si>
  <si>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</si>
  <si>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</si>
  <si>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</si>
  <si>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</si>
  <si>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</si>
  <si>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</si>
  <si>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</si>
  <si>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</si>
  <si>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</si>
  <si>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</si>
  <si>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</si>
  <si>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</si>
  <si>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</si>
  <si>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</si>
  <si>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</si>
  <si>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</si>
  <si>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</si>
  <si>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</si>
  <si>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</si>
  <si>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</si>
  <si>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</si>
  <si>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</si>
  <si>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</si>
  <si>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</si>
  <si>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</si>
  <si>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</si>
  <si>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</si>
  <si>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</si>
  <si>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</si>
  <si>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</si>
  <si>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</si>
  <si>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</si>
  <si>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</si>
  <si>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</si>
  <si>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</si>
  <si>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</si>
  <si>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</si>
  <si>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</si>
  <si>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</si>
  <si>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</si>
  <si>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</si>
  <si>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</si>
  <si>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</si>
  <si>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</si>
  <si>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</si>
  <si>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</si>
  <si>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</si>
  <si>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</si>
  <si>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</si>
  <si>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</si>
  <si>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</si>
  <si>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</si>
  <si>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</si>
  <si>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</si>
  <si>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</si>
  <si>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</si>
  <si>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</si>
  <si>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</si>
  <si>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</si>
  <si>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</si>
  <si>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</si>
  <si>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</si>
  <si>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</si>
  <si>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</si>
  <si>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</si>
  <si>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</si>
  <si>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</si>
  <si>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</si>
  <si>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</si>
  <si>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</si>
  <si>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</si>
  <si>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</si>
  <si>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</si>
  <si>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</si>
  <si>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</si>
  <si>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</si>
  <si>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</si>
  <si>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</si>
  <si>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</si>
  <si>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</si>
  <si>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</si>
  <si>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</si>
  <si>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</si>
  <si>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</si>
  <si>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</si>
  <si>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</si>
  <si>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</si>
  <si>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</si>
  <si>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</si>
  <si>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</si>
  <si>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</si>
  <si>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</si>
  <si>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</si>
  <si>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</si>
  <si>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</si>
  <si>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</si>
  <si>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</si>
  <si>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</si>
  <si>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</si>
  <si>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</si>
  <si>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</si>
  <si>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</si>
  <si>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</si>
  <si>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</si>
  <si>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</si>
  <si>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</si>
  <si>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</si>
  <si>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</si>
  <si>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</si>
  <si>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</si>
  <si>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</si>
  <si>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</si>
  <si>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</si>
  <si>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</si>
  <si>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</si>
  <si>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</si>
  <si>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</si>
  <si>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</si>
  <si>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</si>
  <si>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</si>
  <si>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</si>
  <si>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</si>
  <si>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</si>
  <si>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</si>
  <si>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</si>
  <si>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</si>
  <si>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</si>
  <si>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</si>
  <si>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</si>
  <si>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</si>
  <si>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</si>
  <si>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</si>
  <si>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</si>
  <si>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</si>
  <si>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</si>
  <si>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</si>
  <si>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</si>
  <si>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</si>
  <si>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</si>
  <si>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</si>
  <si>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</si>
  <si>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</si>
  <si>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</si>
  <si>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</si>
  <si>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</si>
  <si>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</si>
  <si>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</si>
  <si>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</si>
  <si>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</si>
  <si>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</si>
  <si>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</si>
  <si>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</si>
  <si>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</si>
  <si>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</si>
  <si>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</si>
  <si>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</si>
  <si>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</si>
  <si>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</si>
  <si>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</si>
  <si>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</si>
  <si>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</si>
  <si>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</si>
  <si>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</si>
  <si>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</si>
  <si>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</si>
  <si>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</si>
  <si>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</si>
  <si>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</si>
  <si>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</si>
  <si>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</si>
  <si>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</si>
  <si>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</si>
  <si>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</si>
  <si>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</si>
  <si>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</si>
  <si>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</si>
  <si>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</si>
  <si>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</si>
  <si>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</si>
  <si>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</si>
  <si>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</si>
  <si>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</si>
  <si>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</si>
  <si>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</si>
  <si>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</si>
  <si>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</si>
  <si>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</si>
  <si>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</si>
  <si>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</si>
  <si>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</si>
  <si>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</si>
  <si>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</si>
  <si>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</si>
  <si>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</si>
  <si>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</si>
  <si>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</si>
  <si>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</si>
  <si>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</si>
  <si>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</si>
  <si>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</si>
  <si>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</si>
  <si>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</si>
  <si>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</si>
  <si>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</si>
  <si>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</si>
  <si>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</si>
  <si>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</si>
  <si>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</si>
  <si>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</si>
  <si>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</si>
  <si>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</si>
  <si>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</si>
  <si>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</si>
  <si>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</si>
  <si>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</si>
  <si>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</si>
  <si>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</si>
  <si>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</si>
  <si>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</si>
  <si>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</si>
  <si>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</si>
  <si>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</si>
  <si>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</si>
  <si>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</si>
  <si>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</si>
  <si>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</si>
  <si>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</si>
  <si>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</si>
  <si>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</si>
  <si>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</si>
  <si>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</si>
  <si>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</si>
  <si>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</si>
  <si>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</si>
  <si>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</si>
  <si>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</si>
  <si>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</si>
  <si>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</si>
  <si>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</si>
  <si>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</si>
  <si>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</si>
  <si>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</si>
  <si>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</si>
  <si>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</si>
  <si>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</si>
  <si>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</si>
  <si>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</si>
  <si>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</si>
  <si>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</si>
  <si>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</si>
  <si>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</si>
  <si>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</si>
  <si>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</si>
  <si>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</si>
  <si>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</si>
  <si>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</si>
  <si>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</si>
  <si>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</si>
  <si>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</si>
  <si>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</si>
  <si>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</si>
  <si>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</si>
  <si>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</si>
  <si>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</si>
  <si>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</si>
  <si>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</si>
  <si>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</si>
  <si>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</si>
  <si>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</si>
  <si>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</si>
  <si>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</si>
  <si>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</si>
  <si>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</si>
  <si>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</si>
  <si>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</si>
  <si>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</si>
  <si>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</si>
  <si>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</si>
  <si>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</si>
  <si>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</si>
  <si>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</si>
  <si>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</si>
  <si>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</si>
  <si>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</si>
  <si>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</si>
  <si>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</si>
  <si>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</si>
  <si>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</si>
  <si>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</si>
  <si>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</si>
  <si>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</si>
  <si>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</si>
  <si>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</si>
  <si>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</si>
  <si>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</si>
  <si>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</si>
  <si>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</si>
  <si>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</si>
  <si>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</si>
  <si>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</si>
  <si>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</si>
  <si>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</si>
  <si>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</si>
  <si>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</si>
  <si>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</si>
  <si>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</si>
  <si>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</si>
  <si>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</si>
  <si>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</si>
  <si>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</si>
  <si>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</si>
  <si>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</si>
  <si>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</si>
  <si>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</si>
  <si>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</si>
  <si>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</si>
  <si>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</si>
  <si>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</si>
  <si>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</si>
  <si>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</si>
  <si>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</si>
  <si>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</si>
  <si>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</si>
  <si>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</si>
  <si>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</si>
  <si>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</si>
  <si>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</si>
  <si>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</si>
  <si>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</si>
  <si>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</si>
  <si>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</si>
  <si>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</si>
  <si>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</si>
  <si>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</si>
  <si>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</si>
  <si>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</si>
  <si>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</si>
  <si>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</si>
  <si>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</si>
  <si>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</si>
  <si>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</si>
  <si>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</si>
  <si>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</si>
  <si>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</si>
  <si>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</si>
  <si>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</si>
  <si>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</si>
  <si>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</si>
  <si>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</si>
  <si>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</si>
  <si>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</si>
  <si>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</si>
  <si>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</si>
  <si>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</si>
  <si>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</si>
  <si>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</si>
  <si>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</si>
  <si>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</si>
  <si>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</si>
  <si>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</si>
  <si>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</si>
  <si>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</si>
  <si>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</si>
  <si>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</si>
  <si>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</si>
  <si>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</si>
  <si>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</si>
  <si>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</si>
  <si>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</si>
  <si>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</si>
  <si>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</si>
  <si>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</si>
  <si>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</si>
  <si>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</si>
  <si>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</si>
  <si>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</si>
  <si>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</si>
  <si>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</si>
  <si>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</si>
  <si>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</si>
  <si>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</si>
  <si>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</si>
  <si>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</si>
  <si>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</si>
  <si>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</si>
  <si>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</si>
  <si>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</si>
  <si>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</si>
  <si>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</si>
  <si>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</si>
  <si>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</si>
  <si>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</si>
  <si>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</si>
  <si>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</si>
  <si>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</si>
  <si>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</si>
  <si>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</si>
  <si>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</si>
  <si>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</si>
  <si>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</si>
  <si>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</si>
  <si>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</si>
  <si>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</si>
  <si>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</si>
  <si>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</si>
  <si>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</si>
  <si>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</si>
  <si>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</si>
  <si>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</si>
  <si>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</si>
  <si>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</si>
  <si>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</si>
  <si>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</si>
  <si>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</si>
  <si>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</si>
  <si>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</si>
  <si>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</si>
  <si>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</si>
  <si>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</si>
  <si>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</si>
  <si>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</si>
  <si>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</si>
  <si>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</si>
  <si>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</si>
  <si>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</si>
  <si>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</si>
  <si>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</si>
  <si>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</si>
  <si>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</si>
  <si>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</si>
  <si>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</si>
  <si>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</si>
  <si>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</si>
  <si>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</si>
  <si>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</si>
  <si>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</si>
  <si>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</si>
  <si>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</si>
  <si>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</si>
  <si>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</si>
  <si>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</si>
  <si>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</si>
  <si>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</si>
  <si>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</si>
  <si>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</si>
  <si>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</si>
  <si>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</si>
  <si>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</si>
  <si>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</si>
  <si>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</si>
  <si>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</si>
  <si>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</si>
  <si>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</si>
  <si>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</si>
  <si>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</si>
  <si>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</si>
  <si>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</si>
  <si>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</si>
  <si>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</si>
  <si>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</si>
  <si>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</si>
  <si>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</si>
  <si>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</si>
  <si>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</si>
  <si>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</si>
  <si>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</si>
  <si>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</si>
  <si>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</si>
  <si>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</si>
  <si>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</si>
  <si>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</si>
  <si>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</si>
  <si>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</si>
  <si>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</si>
  <si>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</si>
  <si>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</si>
  <si>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</si>
  <si>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</si>
  <si>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</si>
  <si>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</si>
  <si>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</si>
  <si>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</si>
  <si>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</si>
  <si>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</si>
  <si>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</si>
  <si>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</si>
  <si>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</si>
  <si>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</si>
  <si>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</si>
  <si>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</si>
  <si>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</si>
  <si>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</si>
  <si>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</si>
  <si>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</si>
  <si>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</si>
  <si>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</si>
  <si>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</si>
  <si>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</si>
  <si>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</si>
  <si>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</si>
  <si>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</si>
  <si>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</si>
  <si>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</si>
  <si>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</si>
  <si>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</si>
  <si>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</si>
  <si>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</si>
  <si>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</si>
  <si>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</si>
  <si>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</si>
  <si>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</si>
  <si>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</si>
  <si>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</si>
  <si>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</si>
  <si>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</si>
  <si>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</si>
  <si>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</si>
  <si>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</si>
  <si>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</si>
  <si>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</si>
  <si>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</si>
  <si>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</si>
  <si>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</si>
  <si>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</si>
  <si>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</si>
  <si>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</si>
  <si>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</si>
  <si>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</si>
  <si>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</si>
  <si>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</si>
  <si>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</si>
  <si>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</si>
  <si>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</si>
  <si>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</si>
  <si>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</si>
  <si>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</si>
  <si>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</si>
  <si>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</si>
  <si>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</si>
  <si>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</si>
  <si>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</si>
  <si>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</si>
  <si>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</si>
  <si>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</si>
  <si>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</si>
  <si>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</si>
  <si>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</si>
  <si>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</si>
  <si>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</si>
  <si>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</si>
  <si>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</si>
  <si>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</si>
  <si>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</si>
  <si>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</si>
  <si>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</si>
  <si>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</si>
  <si>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</si>
  <si>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</si>
  <si>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</si>
  <si>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</si>
  <si>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</si>
  <si>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</si>
  <si>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</si>
  <si>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</si>
  <si>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</si>
  <si>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</si>
  <si>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</si>
  <si>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</si>
  <si>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</si>
  <si>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</si>
  <si>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</si>
  <si>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</si>
  <si>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</si>
  <si>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</si>
  <si>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</si>
  <si>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</si>
  <si>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</si>
  <si>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</si>
  <si>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</si>
  <si>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</si>
  <si>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</si>
  <si>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</si>
  <si>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</si>
  <si>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</si>
  <si>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</si>
  <si>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</si>
  <si>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</si>
  <si>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</si>
  <si>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</si>
  <si>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</si>
  <si>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</si>
  <si>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</si>
  <si>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</si>
  <si>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</si>
  <si>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</si>
  <si>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</si>
  <si>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</si>
  <si>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</si>
  <si>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</si>
  <si>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</si>
  <si>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</si>
  <si>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</si>
  <si>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</si>
  <si>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</si>
  <si>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</si>
  <si>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</si>
  <si>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</si>
  <si>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</si>
  <si>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</si>
  <si>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</si>
  <si>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</si>
  <si>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</si>
  <si>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</si>
  <si>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</si>
  <si>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</si>
  <si>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</si>
  <si>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</si>
  <si>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</si>
  <si>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</si>
  <si>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</si>
  <si>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</si>
  <si>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</si>
  <si>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</si>
  <si>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</si>
  <si>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</si>
  <si>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</si>
  <si>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</si>
  <si>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</si>
  <si>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</si>
  <si>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</si>
  <si>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</si>
  <si>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</si>
  <si>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</si>
  <si>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</si>
  <si>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</si>
  <si>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</si>
  <si>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</si>
  <si>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</si>
  <si>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</si>
  <si>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</si>
  <si>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</si>
  <si>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</si>
  <si>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</si>
  <si>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</si>
  <si>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</si>
  <si>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</si>
  <si>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</si>
  <si>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</si>
  <si>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</si>
  <si>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</si>
  <si>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</si>
  <si>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</si>
  <si>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</si>
  <si>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</si>
  <si>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</si>
  <si>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</si>
  <si>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</si>
  <si>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</si>
  <si>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</si>
  <si>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</si>
  <si>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</si>
  <si>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</si>
  <si>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</si>
  <si>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</si>
  <si>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</si>
  <si>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</si>
  <si>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</si>
  <si>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</si>
  <si>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</si>
  <si>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</si>
  <si>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</si>
  <si>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</si>
  <si>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</si>
  <si>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</si>
  <si>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</si>
  <si>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</si>
  <si>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</si>
  <si>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</si>
  <si>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</si>
  <si>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</si>
  <si>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</si>
  <si>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</si>
  <si>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</si>
  <si>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</si>
  <si>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</si>
  <si>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</si>
  <si>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</si>
  <si>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</si>
  <si>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</si>
  <si>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</si>
  <si>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</si>
  <si>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</si>
  <si>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</si>
  <si>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</si>
  <si>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</si>
  <si>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</si>
  <si>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</si>
  <si>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</si>
  <si>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</si>
  <si>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</si>
  <si>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</si>
  <si>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</si>
  <si>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</si>
  <si>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</si>
  <si>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</si>
  <si>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</si>
  <si>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</si>
  <si>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</si>
  <si>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</si>
  <si>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</si>
  <si>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</si>
  <si>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</si>
  <si>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</si>
  <si>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</si>
  <si>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</si>
  <si>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</si>
  <si>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</si>
  <si>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</si>
  <si>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</si>
  <si>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</si>
  <si>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</si>
  <si>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</si>
  <si>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</si>
  <si>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</si>
  <si>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</si>
  <si>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</si>
  <si>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</si>
  <si>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</si>
  <si>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</si>
  <si>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</si>
  <si>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</si>
  <si>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</si>
  <si>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</si>
  <si>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</si>
  <si>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</si>
  <si>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</si>
  <si>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</si>
  <si>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</si>
  <si>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</si>
  <si>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</si>
  <si>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</si>
  <si>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</si>
  <si>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</si>
  <si>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</si>
  <si>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</si>
  <si>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</si>
  <si>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</si>
  <si>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</si>
  <si>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</si>
  <si>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</si>
  <si>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</si>
  <si>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</si>
  <si>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</si>
  <si>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</si>
  <si>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</si>
  <si>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</si>
  <si>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</si>
  <si>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</si>
  <si>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</si>
  <si>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</si>
  <si>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</si>
  <si>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</si>
  <si>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</si>
  <si>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</si>
  <si>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</si>
  <si>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</si>
  <si>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</si>
  <si>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</si>
  <si>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</si>
  <si>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</si>
  <si>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</si>
  <si>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</si>
  <si>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</si>
  <si>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</si>
  <si>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</si>
  <si>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</si>
  <si>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</si>
  <si>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</si>
  <si>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</si>
  <si>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</si>
  <si>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</si>
  <si>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</si>
  <si>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</si>
  <si>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</si>
  <si>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</si>
  <si>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</si>
  <si>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</si>
  <si>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</si>
  <si>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</si>
  <si>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</si>
  <si>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</si>
  <si>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</si>
  <si>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</si>
  <si>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</si>
  <si>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</si>
  <si>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</si>
  <si>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</si>
  <si>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</si>
  <si>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</si>
  <si>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</si>
  <si>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</si>
  <si>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</si>
  <si>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</si>
  <si>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</si>
  <si>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</si>
  <si>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</si>
  <si>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</si>
  <si>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</si>
  <si>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</si>
  <si>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</si>
  <si>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</si>
  <si>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</si>
  <si>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</si>
  <si>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</si>
  <si>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</si>
  <si>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</si>
  <si>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</si>
  <si>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</si>
  <si>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</si>
  <si>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</si>
  <si>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</si>
  <si>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</si>
  <si>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</si>
  <si>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</si>
  <si>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</si>
  <si>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</si>
  <si>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</si>
  <si>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</si>
  <si>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</si>
  <si>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</si>
  <si>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</si>
  <si>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</si>
  <si>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</si>
  <si>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</si>
  <si>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</si>
  <si>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</si>
  <si>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</si>
  <si>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</si>
  <si>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</si>
  <si>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</si>
  <si>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</si>
  <si>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</si>
  <si>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</si>
  <si>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</si>
  <si>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</si>
  <si>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</si>
  <si>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</si>
  <si>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</si>
  <si>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</si>
  <si>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</si>
  <si>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</si>
  <si>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</si>
  <si>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</si>
  <si>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</si>
  <si>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</si>
  <si>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</si>
  <si>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</si>
  <si>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</si>
  <si>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</si>
  <si>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</si>
  <si>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</si>
  <si>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</si>
  <si>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</si>
  <si>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</si>
  <si>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</si>
  <si>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</si>
  <si>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</si>
  <si>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</si>
  <si>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</si>
  <si>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</si>
  <si>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</si>
  <si>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</si>
  <si>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</si>
  <si>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</si>
  <si>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</si>
  <si>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</si>
  <si>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</si>
  <si>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</si>
  <si>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</si>
  <si>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</si>
  <si>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</si>
  <si>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</si>
  <si>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</si>
  <si>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</si>
  <si>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</si>
  <si>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</si>
  <si>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</si>
  <si>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</si>
  <si>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</si>
  <si>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</si>
  <si>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</si>
  <si>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</si>
  <si>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</si>
  <si>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</si>
  <si>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</si>
  <si>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</si>
  <si>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</si>
  <si>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</si>
  <si>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</si>
  <si>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</si>
  <si>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</si>
  <si>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</si>
  <si>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</si>
  <si>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</si>
  <si>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</si>
  <si>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</si>
  <si>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</si>
  <si>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</si>
  <si>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</si>
  <si>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</si>
  <si>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</si>
  <si>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</si>
  <si>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</si>
  <si>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</si>
  <si>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</si>
  <si>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</si>
  <si>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</si>
  <si>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</si>
  <si>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</si>
  <si>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</si>
  <si>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</si>
  <si>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</si>
  <si>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</si>
  <si>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</si>
  <si>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</si>
  <si>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</si>
  <si>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</si>
  <si>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</si>
  <si>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</si>
  <si>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</si>
  <si>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</si>
  <si>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</si>
  <si>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</si>
  <si>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</si>
  <si>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</si>
  <si>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</si>
  <si>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</si>
  <si>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</si>
  <si>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</si>
  <si>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</si>
  <si>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</si>
  <si>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</si>
  <si>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</si>
  <si>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</si>
  <si>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</si>
  <si>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</si>
  <si>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</si>
  <si>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</si>
  <si>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</si>
  <si>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</si>
  <si>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</si>
  <si>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</si>
  <si>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</si>
  <si>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</si>
  <si>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</si>
  <si>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</si>
  <si>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</si>
  <si>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</si>
  <si>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</si>
  <si>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</si>
  <si>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</si>
  <si>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</si>
  <si>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</si>
  <si>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</si>
  <si>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</si>
  <si>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</si>
  <si>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</si>
  <si>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</si>
  <si>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</si>
  <si>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</si>
  <si>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</si>
  <si>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</si>
  <si>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</si>
  <si>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</si>
  <si>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</si>
  <si>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</si>
  <si>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</si>
  <si>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</si>
  <si>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</si>
  <si>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</si>
  <si>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</si>
  <si>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</si>
  <si>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</si>
  <si>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</si>
  <si>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</si>
  <si>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</si>
  <si>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</si>
  <si>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</si>
  <si>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</si>
  <si>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</si>
  <si>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</si>
  <si>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</si>
  <si>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</si>
  <si>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</si>
  <si>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</si>
  <si>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</si>
  <si>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</si>
  <si>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</si>
  <si>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</si>
  <si>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</si>
  <si>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</si>
  <si>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</si>
  <si>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</si>
  <si>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</si>
  <si>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</si>
  <si>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</si>
  <si>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</si>
  <si>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</si>
  <si>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</si>
  <si>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</si>
  <si>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</si>
  <si>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</si>
  <si>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</si>
  <si>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</si>
  <si>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</si>
  <si>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</si>
  <si>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</si>
  <si>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</si>
  <si>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</si>
  <si>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</si>
  <si>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</si>
  <si>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</si>
  <si>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</si>
  <si>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</si>
  <si>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</si>
  <si>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</si>
  <si>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</si>
  <si>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</si>
  <si>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</si>
  <si>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</si>
  <si>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</si>
  <si>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</si>
  <si>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</si>
  <si>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</si>
  <si>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</si>
  <si>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</si>
  <si>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</si>
  <si>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</si>
  <si>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</si>
  <si>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</si>
  <si>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</si>
  <si>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</si>
  <si>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</si>
  <si>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</si>
  <si>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</si>
  <si>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</si>
  <si>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</si>
  <si>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</si>
  <si>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</si>
  <si>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</si>
  <si>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</si>
  <si>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</si>
  <si>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</si>
  <si>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</si>
  <si>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</si>
  <si>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</si>
  <si>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</si>
  <si>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</si>
  <si>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</si>
  <si>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</si>
  <si>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</si>
  <si>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</si>
  <si>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</si>
  <si>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</si>
  <si>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</si>
  <si>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</si>
  <si>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</si>
  <si>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</si>
  <si>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</si>
  <si>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</si>
  <si>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</si>
  <si>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</si>
  <si>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</si>
  <si>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</si>
  <si>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</si>
  <si>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</si>
  <si>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</si>
  <si>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</si>
  <si>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</si>
  <si>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</si>
  <si>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</si>
  <si>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</si>
  <si>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</si>
  <si>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</si>
  <si>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</si>
  <si>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</si>
  <si>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</si>
  <si>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</si>
  <si>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</si>
  <si>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</si>
  <si>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</si>
  <si>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</si>
  <si>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</si>
  <si>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</si>
  <si>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</si>
  <si>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</si>
  <si>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</si>
  <si>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</si>
  <si>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</si>
  <si>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</si>
  <si>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</si>
  <si>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</si>
  <si>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</si>
  <si>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</si>
  <si>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</si>
  <si>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</si>
  <si>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</si>
  <si>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</si>
  <si>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</si>
  <si>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</si>
  <si>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</si>
  <si>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</si>
  <si>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</si>
  <si>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</si>
  <si>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</si>
  <si>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</si>
  <si>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</si>
  <si>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</si>
  <si>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</si>
  <si>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</si>
  <si>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</si>
  <si>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</si>
  <si>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</si>
  <si>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</si>
  <si>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</si>
  <si>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</si>
  <si>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</si>
  <si>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</si>
  <si>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</si>
  <si>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</si>
  <si>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</si>
  <si>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</si>
  <si>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</si>
  <si>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</si>
  <si>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</si>
  <si>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</si>
  <si>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</si>
  <si>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</si>
  <si>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</si>
  <si>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</si>
  <si>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</si>
  <si>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</si>
  <si>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</si>
  <si>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</si>
  <si>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</si>
  <si>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</si>
  <si>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</si>
  <si>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</si>
  <si>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</si>
  <si>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</si>
  <si>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</si>
  <si>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</si>
  <si>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</si>
  <si>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</si>
  <si>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</si>
  <si>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</si>
  <si>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</si>
  <si>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</si>
  <si>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</si>
  <si>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</si>
  <si>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</si>
  <si>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</si>
  <si>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</si>
  <si>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</si>
  <si>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</si>
  <si>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</si>
  <si>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</si>
  <si>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</si>
  <si>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</si>
  <si>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</si>
  <si>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</si>
  <si>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</si>
  <si>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</si>
  <si>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</si>
  <si>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</si>
  <si>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</si>
  <si>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</si>
  <si>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</si>
  <si>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</si>
  <si>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</si>
  <si>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</si>
  <si>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</si>
  <si>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</si>
  <si>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</si>
  <si>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</si>
  <si>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</si>
  <si>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</si>
  <si>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</si>
  <si>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</si>
  <si>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</si>
  <si>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</si>
  <si>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</si>
  <si>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</si>
  <si>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</si>
  <si>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</si>
  <si>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</si>
  <si>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</si>
  <si>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</si>
  <si>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</si>
  <si>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</si>
  <si>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</si>
  <si>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</si>
  <si>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</si>
  <si>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</si>
  <si>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</si>
  <si>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</si>
  <si>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</si>
  <si>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</si>
  <si>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</si>
  <si>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</si>
  <si>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</si>
  <si>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</si>
  <si>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</si>
  <si>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</si>
  <si>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</si>
  <si>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</si>
  <si>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</si>
  <si>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</si>
  <si>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</si>
  <si>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</si>
  <si>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</si>
  <si>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</si>
  <si>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</si>
  <si>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</si>
  <si>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</si>
  <si>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</si>
  <si>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</si>
  <si>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</si>
  <si>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</si>
  <si>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</si>
  <si>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</si>
  <si>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</si>
  <si>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</si>
  <si>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</si>
  <si>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</si>
  <si>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</si>
  <si>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</si>
  <si>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</si>
  <si>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</si>
  <si>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</si>
  <si>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</si>
  <si>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</si>
  <si>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</si>
  <si>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</si>
  <si>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</si>
  <si>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</si>
  <si>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</si>
  <si>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</si>
  <si>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</si>
  <si>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</si>
  <si>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</si>
  <si>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</si>
  <si>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</si>
  <si>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</si>
  <si>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</si>
  <si>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</si>
  <si>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</si>
  <si>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</si>
  <si>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</si>
  <si>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</si>
  <si>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</si>
  <si>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</si>
  <si>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</si>
  <si>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</si>
  <si>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</si>
  <si>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</si>
  <si>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</si>
  <si>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</si>
  <si>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</si>
  <si>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</si>
  <si>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</si>
  <si>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</si>
  <si>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</si>
  <si>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</si>
  <si>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</si>
  <si>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</si>
  <si>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</si>
  <si>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</si>
  <si>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</si>
  <si>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</si>
  <si>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</si>
  <si>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</si>
  <si>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</si>
  <si>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</si>
  <si>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</si>
  <si>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</si>
  <si>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</si>
  <si>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</si>
  <si>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</si>
  <si>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</si>
  <si>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</si>
  <si>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</si>
  <si>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</si>
  <si>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</si>
  <si>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</si>
  <si>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</si>
  <si>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</si>
  <si>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</si>
  <si>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</si>
  <si>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</si>
  <si>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</si>
  <si>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</si>
  <si>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</si>
  <si>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</si>
  <si>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</si>
  <si>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</si>
  <si>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</si>
  <si>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</si>
  <si>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</si>
  <si>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</si>
  <si>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</si>
  <si>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</si>
  <si>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</si>
  <si>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</si>
  <si>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</si>
  <si>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</si>
  <si>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</si>
  <si>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</si>
  <si>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</si>
  <si>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</si>
  <si>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</si>
  <si>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</si>
  <si>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</si>
  <si>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</si>
  <si>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</si>
  <si>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</si>
  <si>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</si>
  <si>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</si>
  <si>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</si>
  <si>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</si>
  <si>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</si>
  <si>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</si>
  <si>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</si>
  <si>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</si>
  <si>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</si>
  <si>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</si>
  <si>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</si>
  <si>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</si>
  <si>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</si>
  <si>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</si>
  <si>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</si>
  <si>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</si>
  <si>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</si>
  <si>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</si>
  <si>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</si>
  <si>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</si>
  <si>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</si>
  <si>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</si>
  <si>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</si>
  <si>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</si>
  <si>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</si>
  <si>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</si>
  <si>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</si>
  <si>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</si>
  <si>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</si>
  <si>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</si>
  <si>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</si>
  <si>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</si>
  <si>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</si>
  <si>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</si>
  <si>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</si>
  <si>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</si>
  <si>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</si>
  <si>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</si>
  <si>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</si>
  <si>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</si>
  <si>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</si>
  <si>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</si>
  <si>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</si>
  <si>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</si>
  <si>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</si>
  <si>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</si>
  <si>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</si>
  <si>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</si>
  <si>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</si>
  <si>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</si>
  <si>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</si>
  <si>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</si>
  <si>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</si>
  <si>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</si>
  <si>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</si>
  <si>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</si>
  <si>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</si>
  <si>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</si>
  <si>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</si>
  <si>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</si>
  <si>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</si>
  <si>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</si>
  <si>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</si>
  <si>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</si>
  <si>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</si>
  <si>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</si>
  <si>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</si>
  <si>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</si>
  <si>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</si>
  <si>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</si>
  <si>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</si>
  <si>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</si>
  <si>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</si>
  <si>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</si>
  <si>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</si>
  <si>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</si>
  <si>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</si>
  <si>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</si>
  <si>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</si>
  <si>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</si>
  <si>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</si>
  <si>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</si>
  <si>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</si>
  <si>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</si>
  <si>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</si>
  <si>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</si>
  <si>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</si>
  <si>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</si>
  <si>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</si>
  <si>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</si>
  <si>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</si>
  <si>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</si>
  <si>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</si>
  <si>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</si>
  <si>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</si>
  <si>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</si>
  <si>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</si>
  <si>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</si>
  <si>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</si>
  <si>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</si>
  <si>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</si>
  <si>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</si>
  <si>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</si>
  <si>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</si>
  <si>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</si>
  <si>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</si>
  <si>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</si>
  <si>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</si>
  <si>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</si>
  <si>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</si>
  <si>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</si>
  <si>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</si>
  <si>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</si>
  <si>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</si>
  <si>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</si>
  <si>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</si>
  <si>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</si>
  <si>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</si>
  <si>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</si>
  <si>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</si>
  <si>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</si>
  <si>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</si>
  <si>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</si>
  <si>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</si>
  <si>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</si>
  <si>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</si>
  <si>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</si>
  <si>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</si>
  <si>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</si>
  <si>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</si>
  <si>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</si>
  <si>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</si>
  <si>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</si>
  <si>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</si>
  <si>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</si>
  <si>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</si>
  <si>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</si>
  <si>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</si>
  <si>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</si>
  <si>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</si>
  <si>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</si>
  <si>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</si>
  <si>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</si>
  <si>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</si>
  <si>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</si>
  <si>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</si>
  <si>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</si>
  <si>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</si>
  <si>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</si>
  <si>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</si>
  <si>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</si>
  <si>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</si>
  <si>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</si>
  <si>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</si>
  <si>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</si>
  <si>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</si>
  <si>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</si>
  <si>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</si>
  <si>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</si>
  <si>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</si>
  <si>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</si>
  <si>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</si>
  <si>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</si>
  <si>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</si>
  <si>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</si>
  <si>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</si>
  <si>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</si>
  <si>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</si>
  <si>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</si>
  <si>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</si>
  <si>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</si>
  <si>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</si>
  <si>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</si>
  <si>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</si>
  <si>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</si>
  <si>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</si>
  <si>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</si>
  <si>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</si>
  <si>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</si>
  <si>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</si>
  <si>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</si>
  <si>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</si>
  <si>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</si>
  <si>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</si>
  <si>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</si>
  <si>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</si>
  <si>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</si>
  <si>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</si>
  <si>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</si>
  <si>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</si>
  <si>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</si>
  <si>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</si>
  <si>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</si>
  <si>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</si>
  <si>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</si>
  <si>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</si>
  <si>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</si>
  <si>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</si>
  <si>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</si>
  <si>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</si>
  <si>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</si>
  <si>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</si>
  <si>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</si>
  <si>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</si>
  <si>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</si>
  <si>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</si>
  <si>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</si>
  <si>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</si>
  <si>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</si>
  <si>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</si>
  <si>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</si>
  <si>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</si>
  <si>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</si>
  <si>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</si>
  <si>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</si>
  <si>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</si>
  <si>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</si>
  <si>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</si>
  <si>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</si>
  <si>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</si>
  <si>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</si>
  <si>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</si>
  <si>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</si>
  <si>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</si>
  <si>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</si>
  <si>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</si>
  <si>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</si>
  <si>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</si>
  <si>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</si>
  <si>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</si>
  <si>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</si>
  <si>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</si>
  <si>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</si>
  <si>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</si>
  <si>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</si>
  <si>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</si>
  <si>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</si>
  <si>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</si>
  <si>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</si>
  <si>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</si>
  <si>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</si>
  <si>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</si>
  <si>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</si>
  <si>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</si>
  <si>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</si>
  <si>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</si>
  <si>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</si>
  <si>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</si>
  <si>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</si>
  <si>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</si>
  <si>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</si>
  <si>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</si>
  <si>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</si>
  <si>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</si>
  <si>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</si>
  <si>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</si>
  <si>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</si>
  <si>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</si>
  <si>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</si>
  <si>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</si>
  <si>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</si>
  <si>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</si>
  <si>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</si>
  <si>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</si>
  <si>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</si>
  <si>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</si>
  <si>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</si>
  <si>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</si>
  <si>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</si>
  <si>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</si>
  <si>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</si>
  <si>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</si>
  <si>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</si>
  <si>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</si>
  <si>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</si>
  <si>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</si>
  <si>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</si>
  <si>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</si>
  <si>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</si>
  <si>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</si>
  <si>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</si>
  <si>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</si>
  <si>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</si>
  <si>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</si>
  <si>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</si>
  <si>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</si>
  <si>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</si>
  <si>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</si>
  <si>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</si>
  <si>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</si>
  <si>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</si>
  <si>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</si>
  <si>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</si>
  <si>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</si>
  <si>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</si>
  <si>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</si>
  <si>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</si>
  <si>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</si>
  <si>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</si>
  <si>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</si>
  <si>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</si>
  <si>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</si>
  <si>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</si>
  <si>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</si>
  <si>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</si>
  <si>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</si>
  <si>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</si>
  <si>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</si>
  <si>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</si>
  <si>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</si>
  <si>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</si>
  <si>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</si>
  <si>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</si>
  <si>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</si>
  <si>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</si>
  <si>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</si>
  <si>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</si>
  <si>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</si>
  <si>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</si>
  <si>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</si>
  <si>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</si>
  <si>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</si>
  <si>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</si>
  <si>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</si>
  <si>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</si>
  <si>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</si>
  <si>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</si>
  <si>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</si>
  <si>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</si>
  <si>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</si>
  <si>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</si>
  <si>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</si>
  <si>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</si>
  <si>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</si>
  <si>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</si>
  <si>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</si>
  <si>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</si>
  <si>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</si>
  <si>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</si>
  <si>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</si>
  <si>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</si>
  <si>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</si>
  <si>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</si>
  <si>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</si>
  <si>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</si>
  <si>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</si>
  <si>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</si>
  <si>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</si>
  <si>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</si>
  <si>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</si>
  <si>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</si>
  <si>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</si>
  <si>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</si>
  <si>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</si>
  <si>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</si>
  <si>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</si>
  <si>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</si>
  <si>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</si>
  <si>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</si>
  <si>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</si>
  <si>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</si>
  <si>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</si>
  <si>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</si>
  <si>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</si>
  <si>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</si>
  <si>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</si>
  <si>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</si>
  <si>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</si>
  <si>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</si>
  <si>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</si>
  <si>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</si>
  <si>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</si>
  <si>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</si>
  <si>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</si>
  <si>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</si>
  <si>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</si>
  <si>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</si>
  <si>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</si>
  <si>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</si>
  <si>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</si>
  <si>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</si>
  <si>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</si>
  <si>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</si>
  <si>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</si>
  <si>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</si>
  <si>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</si>
  <si>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</si>
  <si>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</si>
  <si>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</si>
  <si>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</si>
  <si>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</si>
  <si>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</si>
  <si>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</si>
  <si>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</si>
  <si>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</si>
  <si>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</si>
  <si>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</si>
  <si>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</si>
  <si>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</si>
  <si>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</si>
  <si>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</si>
  <si>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</si>
  <si>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</si>
  <si>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</si>
  <si>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</si>
  <si>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</si>
  <si>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</si>
  <si>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</si>
  <si>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</si>
  <si>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</si>
  <si>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</si>
  <si>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</si>
  <si>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</si>
  <si>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</si>
  <si>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</si>
  <si>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</si>
  <si>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</si>
  <si>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</si>
  <si>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</si>
  <si>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</si>
  <si>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</si>
  <si>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</si>
  <si>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</si>
  <si>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</si>
  <si>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</si>
  <si>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</si>
  <si>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</si>
  <si>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</si>
  <si>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</si>
  <si>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</si>
  <si>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</si>
  <si>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</si>
  <si>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</si>
  <si>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</si>
  <si>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</si>
  <si>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</si>
  <si>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</si>
  <si>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</si>
  <si>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</si>
  <si>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</si>
  <si>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</si>
  <si>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</si>
  <si>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</si>
  <si>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</si>
  <si>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</si>
  <si>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</si>
  <si>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</si>
  <si>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</si>
  <si>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</si>
  <si>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</si>
  <si>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</si>
  <si>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</si>
  <si>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</si>
  <si>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</si>
  <si>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</si>
  <si>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</si>
  <si>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</si>
  <si>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</si>
  <si>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</si>
  <si>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</si>
  <si>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</si>
  <si>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</si>
  <si>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</si>
  <si>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</si>
  <si>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</si>
  <si>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</si>
  <si>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</si>
  <si>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</si>
  <si>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</si>
  <si>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</si>
  <si>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</si>
  <si>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</si>
  <si>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</si>
  <si>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</si>
  <si>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</si>
  <si>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</si>
  <si>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</si>
  <si>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</si>
  <si>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</si>
  <si>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</si>
  <si>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</si>
  <si>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</si>
  <si>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</si>
  <si>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</si>
  <si>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</si>
  <si>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</si>
  <si>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</si>
  <si>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</si>
  <si>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</si>
  <si>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</si>
  <si>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</si>
  <si>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</si>
  <si>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</si>
  <si>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</si>
  <si>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</si>
  <si>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</si>
  <si>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</si>
  <si>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</si>
  <si>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</si>
  <si>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</si>
  <si>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</si>
  <si>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</si>
  <si>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</si>
  <si>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</si>
  <si>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</si>
  <si>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</si>
  <si>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</si>
  <si>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</si>
  <si>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</si>
  <si>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</si>
  <si>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</si>
  <si>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</si>
  <si>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</si>
  <si>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</si>
  <si>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</si>
  <si>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</si>
  <si>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</si>
  <si>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</si>
  <si>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</si>
  <si>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</si>
  <si>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</si>
  <si>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</si>
  <si>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</si>
  <si>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</si>
  <si>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</si>
  <si>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</si>
  <si>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</si>
  <si>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</si>
  <si>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</si>
  <si>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</si>
  <si>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</si>
  <si>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</si>
  <si>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</si>
  <si>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</si>
  <si>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</si>
  <si>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</si>
  <si>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</si>
  <si>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</si>
  <si>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</si>
  <si>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</si>
  <si>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</si>
  <si>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</si>
  <si>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</si>
  <si>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</si>
  <si>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</si>
  <si>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</si>
  <si>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</si>
  <si>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</si>
  <si>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</si>
  <si>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</si>
  <si>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</si>
  <si>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</si>
  <si>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</si>
  <si>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</si>
  <si>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</si>
  <si>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</si>
  <si>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</si>
  <si>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</si>
  <si>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</si>
  <si>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</si>
  <si>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</si>
  <si>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</si>
  <si>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</si>
  <si>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</si>
  <si>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</si>
  <si>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</si>
  <si>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</si>
  <si>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</si>
  <si>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</si>
  <si>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</si>
  <si>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</si>
  <si>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</si>
  <si>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</si>
  <si>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</si>
  <si>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</si>
  <si>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</si>
  <si>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</si>
  <si>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</si>
  <si>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</si>
  <si>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</si>
  <si>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</si>
  <si>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</si>
  <si>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</si>
  <si>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</si>
  <si>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</si>
  <si>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</si>
  <si>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</si>
  <si>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</si>
  <si>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</si>
  <si>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</si>
  <si>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</si>
  <si>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</si>
  <si>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</si>
  <si>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</si>
  <si>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</si>
  <si>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</si>
  <si>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</si>
  <si>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</si>
  <si>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</si>
  <si>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</si>
  <si>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</si>
  <si>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</si>
  <si>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</si>
  <si>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</si>
  <si>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</si>
  <si>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</si>
  <si>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</si>
  <si>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</si>
  <si>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ETA 25 km</t>
  </si>
  <si>
    <t xml:space="preserve"> PCM-20250215-00000830 </t>
  </si>
  <si>
    <t>LTE site still down and  site located in aramco area access issue need special permission</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</si>
  <si>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</si>
  <si>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</si>
  <si>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</si>
  <si>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</si>
  <si>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</si>
  <si>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</si>
  <si>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</si>
  <si>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</si>
  <si>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</si>
  <si>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</si>
  <si>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</si>
  <si>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</si>
  <si>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PCM-20251130-00000895</t>
  </si>
  <si>
    <t xml:space="preserve">EM team need 45 min </t>
  </si>
  <si>
    <t>TT-20251129-01785</t>
  </si>
  <si>
    <t>Site located inside Aramco compound, Team checking for access arrangement</t>
  </si>
  <si>
    <t>PCM-20251130-00000807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</si>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</sst>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1" totalsRowShown="0" headerRowDxfId="172" dataDxfId="171" headerRowBorderDxfId="169" tableBorderDxfId="170" totalsRowBorderDxfId="168">
  <autoFilter ref="A1:L2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9" totalsRowShown="0" headerRowDxfId="29" dataDxfId="28" headerRowBorderDxfId="26" tableBorderDxfId="27">
  <autoFilter ref="A1:L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1"/>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328.63446469907649</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45991.582890625003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45991.582890625003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45991.582890625003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45991.582890625003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45991.582890625003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45991.582890625003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45991.582890625003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45991.582890625003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45991.582890625003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45991.582890625003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45991.582890625003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45991.582890625003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45991.582890625003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45991.582890625003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45991.582890625003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45991.582890625003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45991.582890625003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45991.582890625003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45991.582890625003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45991.582890625003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45991.582890625003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45991.582890625003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45991.582890625003</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45991.582890625003</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45991.582890625003</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45991.582890625003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45991.582890625003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45991.582890625003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45991.582890625003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45991.582890625003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45991.582890625003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45991.582890625003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45991.582890625003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45991.582890625003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45991.582890625003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45991.582890625003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45991.582890625003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45991.582890625003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45991.582890625003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45991.582890625003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45991.582890625003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45991.582890625003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45991.582890625003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45991.582890625003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45991.582890625003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45991.582890625003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45991.582890625003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45991.582890625003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45991.582890625003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45991.582890625003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45991.582890625003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45991.582890625003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45991.582890625003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45991.582890625003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45991.582890625003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45991.582890625003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45991.582890625003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45991.582890625003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45991.582890625003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45991.582890625003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45991.582890625003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45991.582890625003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45991.582890625003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45991.582890625003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45991.582890625003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45991.582890625003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45991.582890625003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45991.582890625003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45991.582890625003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45991.582890625003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45991.582890625003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45991.582890625003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45991.582890625003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45991.582890625003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45991.582890625003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45991.582890625003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45991.582890625003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45991.582890625003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45991.582890625003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45991.582890625003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45991.582890625003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45991.582890625003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45991.582890625003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45991.582890625003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45991.582890625003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45991.582890625003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45991.582890625003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45991.582890625003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45991.582890625003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45991.582890625003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45991.582890625003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45991.582890625003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45991.582890625003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45991.582890625003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45991.582890625003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45991.582890625003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45991.582890625003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45991.582890625003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45991.582890625003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45991.582890625003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45991.582890625003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45991.582890625003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45991.582890625003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45991.582890625003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45991.582890625003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45991.582890625003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45991.582890625003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45991.582890625003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45991.582890625003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45991.582890625003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45991.582890625003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45991.582890625003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45991.582890625003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45991.582890625003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45991.582890625003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45991.582890625003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45991.582890625003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45991.582890625003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45991.582890625003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45991.582890625003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45991.582890625003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45991.582890625003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45991.582890625003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45991.582890625003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45991.582890625003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45991.582890625003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45991.582890625003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45991.582890625003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45991.582890625003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45991.582890625003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45991.582890625003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45991.582890625003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45991.582890625003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45991.582890625003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45991.582890625003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45991.582890625003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45991.582890625003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45991.582890625003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45991.582890625003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45991.582890625003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45991.582890625003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45991.582890625003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45991.582890625003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45991.582890625003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45991.582890625003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45991.582890625003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45991.582890625003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45991.582890625003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45991.582890625003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45991.582890625003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45991.582890625003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45991.582890625003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45991.582890625003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45991.582890625003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45991.582890625003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45991.582890625003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45991.582890625003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45991.582890625003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45991.582890625003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45991.582890625003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45991.582890625003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45991.582890625003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45991.582890625003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45991.582890625003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45991.582890625003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45991.582890625003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45991.582890625003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45991.582890625003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45991.582890625003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45991.582890625003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45991.582890625003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45991.582890625003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45991.582890625003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45991.582890625003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45991.582890625003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45991.582890625003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45991.582890625003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45991.582890625003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45991.582890625003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45991.582890625003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45991.582890625003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45991.582890625003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45991.582890625003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45991.582890625003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45991.582890625003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45991.582890625003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45991.582890625003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45991.582890625003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45991.582890625003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45991.582890625003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45991.582890625003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45991.582890625003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45991.582890625003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45991.582890625003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45991.582890625003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45991.582890625003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45991.582890625003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45991.582890625003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45991.582890625003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45991.582890625003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45991.582890625003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45991.582890625003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45991.582890625003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45991.582890625003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45991.582890625003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45991.582890625003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45991.582890625003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45991.582890625003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45991.582890625003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45991.582890625003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45991.582890625003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45991.582890625003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45991.582890625003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45991.582890625003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45991.582890625003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45991.582890625003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45991.582890625003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45991.582890625003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45991.582890625003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45991.582890625003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45991.582890625003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45991.582890625003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45991.582890625003</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45991.582890625003</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45991.582890625003</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45991.582890625003</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45991.582890625003</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45991.582890625003</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45991.582890625003</v>
      </c>
      <c r="H231" s="126"/>
      <c r="I231" s="128" t="str">
        <f>IFERROR(VLOOKUP(D231,DB!A:F,6,0),"")</f>
        <v/>
      </c>
      <c r="J231" s="128" t="str">
        <f>IFERROR(VLOOKUP(D231,DB!A:G,7,0),"")</f>
        <v/>
      </c>
      <c r="K231" s="124"/>
      <c r="L231" s="123" t="str">
        <f>IFERROR(VLOOKUP(D231,DB!A:I,9,0),"")</f>
        <v/>
      </c>
    </row>
  </sheetData>
  <customSheetViews>
    <customSheetView guid="{F6042A99-DD27-4453-835D-0834D95730CC}" filter="1" showAutoFilter="1">
      <pageMargins left="0" right="0" top="0" bottom="0" header="0" footer="0"/>
      <autoFilter ref="B1:M1" xr:uid="{57344EB8-91C7-4AF6-896A-DF8DE2787EA7}"/>
    </customSheetView>
  </customSheetViews>
  <dataValidations count="2">
    <dataValidation allowBlank="1" showInputMessage="1" showErrorMessage="1" sqref="E1" xr:uid="{5DBA255D-CDD9-49FB-AD3C-AF70AB4EE696}"/>
    <dataValidation type="list" allowBlank="1" showInputMessage="1" showErrorMessage="1" sqref="E2:E2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166.58305266204115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7.1954716435211594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4</v>
      </c>
      <c r="D5" s="18" t="s">
        <v>19114</v>
      </c>
      <c r="E5" s="99"/>
      <c r="F5" s="100"/>
      <c r="G5" s="101">
        <f ca="1">IFERROR(NOW()-F5,"-")</f>
        <v>45991.582890625003</v>
      </c>
      <c r="H5" s="100">
        <v>45991.555902777778</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45991.582890625003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45991.582890625003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45991.582890625003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45991.582890625003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45991.582890625003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45991.582890625003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45991.582890625003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45991.582890625003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45991.582890625003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45991.582890625003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45991.582890625003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45991.582890625003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45991.582890625003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45991.582890625003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45991.582890625003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45991.582890625003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45991.582890625003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45991.582890625003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45991.582890625003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45991.582890625003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45991.582890625003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45991.582890625003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45991.582890625003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45991.582890625003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45991.582890625003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45991.582890625003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45991.582890625003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45991.582890625003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45991.582890625003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45991.582890625003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45991.582890625003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45991.582890625003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45991.582890625003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45991.582890625003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45991.582890625003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45991.582890625003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45991.582890625003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45991.582890625003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45991.582890625003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45991.582890625003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45991.582890625003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45991.582890625003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45991.582890625003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45991.582890625003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45991.582890625003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45991.582890625003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45991.582890625003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45991.582890625003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45991.582890625003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45991.582890625003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45991.582890625003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45991.582890625003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45991.582890625003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45991.582890625003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45991.582890625003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45991.582890625003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45991.582890625003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45991.582890625003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45991.582890625003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45991.582890625003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45991.582890625003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45991.582890625003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45991.582890625003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45991.582890625003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45991.582890625003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45991.582890625003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45991.582890625003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45991.582890625003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45991.582890625003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45991.582890625003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45991.582890625003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45991.582890625003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45991.582890625003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45991.582890625003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45991.582890625003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45991.582890625003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45991.582890625003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45991.582890625003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45991.582890625003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45991.582890625003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45991.582890625003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45991.582890625003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45991.582890625003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45991.582890625003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45991.582890625003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45991.582890625003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45991.582890625003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45991.582890625003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45991.582890625003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45991.582890625003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45991.582890625003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45991.582890625003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45991.582890625003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45991.582890625003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45991.582890625003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45991.582890625003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45991.582890625003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45991.582890625003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45991.582890625003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45991.582890625003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45991.582890625003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45991.582890625003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45991.582890625003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45991.582890625003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45991.582890625003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45991.582890625003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45991.582890625003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45991.582890625003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45991.582890625003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45991.582890625003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45991.582890625003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45991.582890625003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45991.582890625003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45991.582890625003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45991.582890625003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45991.582890625003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45991.582890625003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45991.582890625003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45991.582890625003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45991.582890625003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45991.582890625003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45991.582890625003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45991.582890625003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45991.582890625003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45991.582890625003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45991.582890625003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45991.582890625003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45991.582890625003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45991.582890625003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45991.582890625003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45991.582890625003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45991.582890625003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45991.582890625003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45991.582890625003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45991.582890625003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45991.582890625003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45991.582890625003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45991.582890625003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45991.582890625003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45991.582890625003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45991.582890625003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45991.582890625003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45991.582890625003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45991.582890625003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45991.582890625003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45991.582890625003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45991.582890625003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45991.582890625003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45991.582890625003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45991.582890625003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45991.582890625003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45991.582890625003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45991.582890625003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45991.582890625003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45991.582890625003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45991.582890625003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45991.582890625003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45991.582890625003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45991.582890625003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45991.582890625003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45991.582890625003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45991.582890625003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45991.582890625003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45991.582890625003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45991.582890625003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45991.582890625003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45991.582890625003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45991.582890625003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45991.582890625003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45991.582890625003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45991.582890625003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45991.582890625003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45991.582890625003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45991.582890625003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45991.582890625003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45991.582890625003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45991.582890625003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45991.582890625003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45991.582890625003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45991.582890625003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45991.582890625003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45991.582890625003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45991.582890625003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45991.582890625003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45991.582890625003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45991.582890625003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45991.582890625003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45991.582890625003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45991.582890625003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45991.582890625003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45991.582890625003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45991.582890625003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45991.582890625003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45991.582890625003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45991.582890625003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45991.582890625003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45991.582890625003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45991.582890625003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45991.582890625003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45991.582890625003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45991.582890625003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45991.582890625003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45991.582890625003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45991.582890625003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45991.582890625003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45991.582890625003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45991.582890625003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45991.582890625003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45991.582890625003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45991.582890625003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45991.582890625003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45991.582890625003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45991.582890625003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45991.582890625003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45991.582890625003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45991.582890625003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45991.582890625003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45991.582890625003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45991.582890625003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45991.582890625003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45991.582890625003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45991.582890625003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45991.582890625003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45991.582890625003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45991.582890625003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45991.582890625003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45991.582890625003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45991.582890625003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45991.582890625003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45991.582890625003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45991.582890625003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45991.582890625003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45991.582890625003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45991.582890625003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45991.582890625003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45991.582890625003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45991.582890625003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45991.582890625003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45991.582890625003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45991.582890625003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45991.582890625003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45991.582890625003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45991.582890625003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45991.582890625003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45991.582890625003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45991.582890625003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45991.582890625003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45991.582890625003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45991.582890625003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45991.582890625003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45991.582890625003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45991.582890625003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45991.582890625003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45991.582890625003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45991.582890625003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45991.582890625003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45991.582890625003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45991.582890625003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45991.582890625003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45991.582890625003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45991.582890625003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45991.582890625003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45991.582890625003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45991.582890625003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45991.582890625003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45991.582890625003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45991.582890625003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45991.582890625003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45991.582890625003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45991.582890625003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45991.582890625003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45991.582890625003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45991.582890625003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45991.582890625003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45991.582890625003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45991.582890625003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45991.582890625003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45991.582890625003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45991.582890625003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45991.582890625003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45991.582890625003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45991.582890625003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45991.582890625003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45991.582890625003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45991.582890625003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45991.582890625003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45991.582890625003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45991.582890625003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45991.582890625003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45991.582890625003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45991.582890625003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45991.582890625003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45991.582890625003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45991.582890625003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45991.582890625003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45991.582890625003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45991.582890625003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45991.582890625003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45991.582890625003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45991.582890625003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45991.582890625003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45991.582890625003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45991.582890625003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45991.582890625003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45991.582890625003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45991.582890625003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45991.582890625003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45991.582890625003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45991.582890625003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45991.582890625003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45991.582890625003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45991.582890625003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45991.582890625003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45991.582890625003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45991.582890625003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45991.582890625003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45991.582890625003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45991.582890625003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45991.582890625003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45991.582890625003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45991.582890625003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45991.582890625003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45991.582890625003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45991.582890625003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45991.582890625003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45991.582890625003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45991.582890625003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45991.582890625003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45991.582890625003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45991.582890625003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45991.582890625003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45991.582890625003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45991.582890625003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45991.582890625003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45991.582890625003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45991.582890625003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45991.582890625003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45991.582890625003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45991.582890625003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45991.582890625003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45991.582890625003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45991.582890625003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45991.582890625003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45991.582890625003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45991.582890625003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45991.582890625003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45991.582890625003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45991.582890625003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45991.582890625003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45991.582890625003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45991.582890625003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45991.582890625003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45991.582890625003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45991.582890625003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45991.582890625003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45991.582890625003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45991.582890625003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45991.582890625003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45991.582890625003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45991.582890625003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45991.582890625003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45991.582890625003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45991.582890625003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45991.582890625003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45991.582890625003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45991.582890625003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45991.582890625003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45991.582890625003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45991.582890625003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45991.582890625003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45991.582890625003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45991.582890625003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45991.582890625003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45991.582890625003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45991.582890625003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45991.582890625003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45991.582890625003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45991.582890625003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45991.582890625003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45991.582890625003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45991.582890625003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45991.582890625003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45991.582890625003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45991.582890625003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45991.582890625003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45991.582890625003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45991.582890625003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45991.582890625003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45991.582890625003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45991.582890625003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45991.582890625003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45991.582890625003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45991.582890625003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45991.582890625003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45991.582890625003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45991.582890625003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45991.582890625003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45991.582890625003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45991.582890625003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45991.582890625003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45991.582890625003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45991.582890625003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45991.582890625003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45991.582890625003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45991.582890625003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45991.582890625003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45991.582890625003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45991.582890625003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45991.582890625003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45991.582890625003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45991.582890625003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45991.582890625003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45991.582890625003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45991.582890625003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45991.582890625003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45991.582890625003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45991.582890625003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45991.582890625003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45991.582890625003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45991.582890625003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45991.582890625003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45991.582890625003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45991.582890625003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45991.582890625003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45991.582890625003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45991.582890625003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45991.582890625003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45991.582890625003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45991.582890625003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45991.582890625003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45991.582890625003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45991.582890625003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45991.582890625003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45991.582890625003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45991.582890625003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45991.582890625003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45991.582890625003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45991.582890625003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45991.582890625003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45991.582890625003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45991.582890625003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45991.582890625003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45991.582890625003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45991.582890625003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45991.582890625003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45991.582890625003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45991.582890625003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45991.582890625003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45991.582890625003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45991.582890625003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45991.582890625003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45991.582890625003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45991.582890625003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45991.582890625003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45991.582890625003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45991.582890625003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45991.582890625003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45991.582890625003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45991.582890625003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45991.582890625003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45991.582890625003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45991.582890625003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45991.582890625003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45991.582890625003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45991.582890625003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45991.582890625003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45991.582890625003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45991.582890625003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45991.582890625003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45991.582890625003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45991.582890625003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45991.582890625003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45991.582890625003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45991.582890625003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45991.582890625003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45991.582890625003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45991.582890625003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45991.582890625003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45991.582890625003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45991.582890625003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45991.582890625003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45991.582890625003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45991.582890625003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45991.582890625003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45991.582890625003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45991.582890625003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45991.582890625003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45991.582890625003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45991.582890625003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45991.582890625003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45991.582890625003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45991.582890625003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45991.582890625003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45991.582890625003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45991.582890625003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45991.582890625003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45991.582890625003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45991.582890625003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45991.582890625003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45991.582890625003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45991.582890625003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45991.582890625003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45991.582890625003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45991.582890625003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45991.582890625003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45991.582890625003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45991.582890625003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45991.582890625003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45991.582890625003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45991.582890625003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45991.582890625003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45991.582890625003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45991.582890625003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45991.582890625003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45991.582890625003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45991.582890625003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45991.582890625003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45991.582890625003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45991.582890625003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45991.582890625003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45991.582890625003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45991.582890625003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45991.582890625003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45991.582890625003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45991.582890625003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45991.582890625003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45991.582890625003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45991.582890625003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45991.582890625003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45991.582890625003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45991.582890625003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45991.582890625003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45991.582890625003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45991.582890625003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45991.582890625003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45991.582890625003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45991.582890625003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45991.582890625003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45991.582890625003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45991.582890625003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45991.582890625003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45991.582890625003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45991.582890625003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45991.582890625003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45991.582890625003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45991.582890625003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45991.582890625003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45991.582890625003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45991.582890625003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45991.582890625003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45991.582890625003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45991.582890625003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45991.582890625003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45991.582890625003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45991.582890625003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45991.582890625003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45991.582890625003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45991.582890625003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45991.582890625003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45991.582890625003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45991.582890625003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45991.582890625003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45991.582890625003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45991.582890625003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45991.582890625003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45991.582890625003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45991.582890625003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45991.582890625003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45991.582890625003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45991.582890625003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45991.582890625003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45991.582890625003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45991.582890625003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45991.582890625003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45991.582890625003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45991.582890625003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45991.582890625003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45991.582890625003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45991.582890625003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45991.582890625003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45991.582890625003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45991.582890625003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45991.582890625003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45991.582890625003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45991.582890625003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45991.582890625003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45991.582890625003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45991.582890625003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45991.582890625003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45991.582890625003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45991.582890625003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45991.582890625003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45991.582890625003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45991.582890625003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45991.582890625003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45991.582890625003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45991.582890625003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45991.582890625003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45991.582890625003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45991.582890625003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45991.582890625003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45991.582890625003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45991.582890625003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45991.582890625003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45991.582890625003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45991.582890625003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45991.582890625003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45991.582890625003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45991.582890625003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45991.582890625003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45991.582890625003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45991.582890625003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45991.582890625003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45991.582890625003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45991.582890625003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45991.582890625003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45991.582890625003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45991.582890625003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45991.582890625003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45991.582890625003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45991.582890625003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45991.582890625003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45991.582890625003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45991.582890625003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45991.582890625003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45991.582890625003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45991.582890625003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45991.582890625003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45991.582890625003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45991.582890625003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45991.582890625003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45991.582890625003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45991.582890625003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45991.582890625003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45991.582890625003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45991.582890625003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45991.582890625003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45991.582890625003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45991.582890625003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45991.582890625003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45991.582890625003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45991.582890625003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45991.582890625003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45991.582890625003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45991.582890625003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45991.582890625003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45991.582890625003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45991.582890625003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45991.582890625003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45991.582890625003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45991.582890625003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45991.582890625003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45991.582890625003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45991.582890625003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45991.582890625003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45991.582890625003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45991.582890625003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45991.582890625003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45991.582890625003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45991.582890625003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45991.582890625003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45991.582890625003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45991.582890625003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45991.582890625003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45991.582890625003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45991.582890625003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45991.582890625003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45991.582890625003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45991.582890625003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45991.582890625003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45991.582890625003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45991.582890625003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45991.582890625003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45991.582890625003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45991.582890625003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45991.582890625003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45991.582890625003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45991.582890625003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45991.582890625003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45991.582890625003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45991.582890625003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45991.582890625003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45991.582890625003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45991.582890625003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45991.582890625003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45991.582890625003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45991.582890625003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45991.582890625003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45991.582890625003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45991.582890625003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45991.582890625003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45991.582890625003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45991.582890625003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45991.582890625003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45991.582890625003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45991.582890625003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45991.582890625003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45991.582890625003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45991.582890625003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45991.582890625003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45991.582890625003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45991.582890625003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45991.582890625003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45991.582890625003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45991.582890625003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45991.582890625003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45991.582890625003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45991.582890625003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45991.582890625003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45991.582890625003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45991.582890625003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45991.582890625003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45991.582890625003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45991.582890625003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45991.582890625003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45991.582890625003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45991.582890625003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45991.582890625003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45991.582890625003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45991.582890625003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45991.582890625003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45991.582890625003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45991.582890625003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45991.582890625003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45991.582890625003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45991.582890625003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45991.582890625003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45991.582890625003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45991.582890625003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45991.582890625003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45991.582890625003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45991.582890625003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45991.582890625003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45991.582890625003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45991.582890625003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45991.582890625003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45991.582890625003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45991.582890625003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45991.582890625003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45991.582890625003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45991.582890625003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45991.582890625003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45991.582890625003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45991.582890625003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45991.582890625003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45991.582890625003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45991.582890625003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45991.582890625003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45991.582890625003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45991.582890625003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45991.582890625003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45991.582890625003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45991.582890625003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45991.582890625003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45991.582890625003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45991.582890625003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45991.582890625003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45991.582890625003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45991.582890625003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45991.582890625003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45991.582890625003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45991.582890625003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45991.582890625003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45991.582890625003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45991.582890625003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45991.582890625003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45991.582890625003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45991.582890625003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45991.582890625003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45991.582890625003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45991.582890625003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45991.582890625003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45991.582890625003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45991.582890625003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45991.582890625003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45991.582890625003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45991.582890625003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45991.582890625003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45991.582890625003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45991.582890625003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45991.582890625003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45991.582890625003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45991.582890625003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45991.582890625003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45991.582890625003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45991.582890625003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45991.582890625003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45991.582890625003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45991.582890625003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45991.582890625003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45991.582890625003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45991.582890625003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45991.582890625003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45991.582890625003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45991.582890625003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45991.582890625003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45991.582890625003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45991.582890625003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45991.582890625003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45991.582890625003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45991.582890625003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45991.582890625003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45991.582890625003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45991.582890625003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45991.582890625003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45991.582890625003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45991.582890625003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45991.582890625003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45991.582890625003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45991.582890625003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45991.582890625003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45991.582890625003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45991.582890625003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45991.582890625003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45991.582890625003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45991.582890625003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45991.582890625003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45991.582890625003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45991.582890625003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45991.582890625003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45991.582890625003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45991.582890625003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45991.582890625003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45991.582890625003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45991.582890625003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45991.582890625003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45991.582890625003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45991.582890625003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45991.582890625003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45991.582890625003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45991.582890625003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45991.582890625003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45991.582890625003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45991.582890625003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45991.582890625003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45991.582890625003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45991.582890625003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45991.582890625003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45991.582890625003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45991.582890625003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45991.582890625003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45991.582890625003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45991.582890625003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45991.582890625003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45991.582890625003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45991.582890625003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45991.582890625003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45991.582890625003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45991.582890625003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45991.582890625003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45991.582890625003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45991.582890625003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45991.582890625003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45991.582890625003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45991.582890625003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45991.582890625003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45991.582890625003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45991.582890625003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45991.582890625003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45991.582890625003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45991.582890625003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45991.582890625003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45991.582890625003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45991.582890625003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45991.582890625003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45991.582890625003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45991.582890625003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45991.582890625003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45991.582890625003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45991.582890625003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45991.582890625003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45991.582890625003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45991.582890625003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45991.582890625003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45991.582890625003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45991.582890625003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45991.582890625003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45991.582890625003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45991.582890625003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45991.582890625003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45991.582890625003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45991.582890625003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45991.582890625003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45991.582890625003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45991.582890625003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45991.582890625003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45991.582890625003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45991.582890625003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45991.582890625003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45991.582890625003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45991.582890625003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45991.582890625003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45991.582890625003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45991.582890625003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45991.582890625003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45991.582890625003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45991.582890625003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45991.582890625003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45991.582890625003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45991.582890625003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45991.582890625003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45991.582890625003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45991.582890625003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45991.582890625003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45991.582890625003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45991.582890625003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45991.582890625003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45991.582890625003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45991.582890625003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45991.582890625003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45991.582890625003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45991.582890625003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45991.582890625003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45991.582890625003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45991.582890625003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45991.582890625003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45991.582890625003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45991.582890625003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45991.582890625003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45991.582890625003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45991.582890625003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45991.582890625003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45991.582890625003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45991.582890625003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45991.582890625003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45991.582890625003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45991.582890625003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45991.582890625003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45991.582890625003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45991.582890625003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45991.582890625003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45991.582890625003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45991.582890625003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45991.582890625003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45991.582890625003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45991.582890625003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45991.582890625003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45991.582890625003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45991.582890625003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45991.582890625003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45991.582890625003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45991.582890625003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45991.582890625003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45991.582890625003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45991.582890625003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45991.582890625003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45991.582890625003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45991.582890625003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45991.582890625003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45991.582890625003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45991.582890625003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45991.582890625003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45991.582890625003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45991.582890625003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45991.582890625003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45991.582890625003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45991.582890625003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45991.582890625003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45991.582890625003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45991.582890625003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45991.582890625003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45991.582890625003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45991.582890625003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45991.582890625003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45991.582890625003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45991.582890625003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45991.582890625003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45991.582890625003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45991.582890625003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45991.582890625003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45991.582890625003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45991.582890625003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45991.582890625003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45991.582890625003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45991.582890625003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45991.582890625003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45991.582890625003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45991.582890625003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45991.582890625003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45991.582890625003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45991.582890625003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45991.582890625003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45991.582890625003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45991.582890625003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45991.582890625003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45991.582890625003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45991.582890625003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45991.582890625003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45991.582890625003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45991.582890625003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45991.582890625003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45991.582890625003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45991.582890625003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45991.582890625003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45991.582890625003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45991.582890625003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45991.582890625003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45991.582890625003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45991.582890625003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45991.582890625003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45991.582890625003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45991.582890625003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45991.582890625003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45991.582890625003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45991.582890625003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45991.582890625003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45991.582890625003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45991.582890625003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288.10217303240643</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35205</v>
      </c>
      <c r="E3" s="91" t="s">
        <v>39106</v>
      </c>
      <c r="F3" s="92"/>
      <c r="G3" s="93">
        <f t="shared" ref="G3:G36" ca="1" si="0">IFERROR(NOW()-F3,"")</f>
        <v>45991.582890625003</v>
      </c>
      <c r="H3" s="92">
        <v>45991.510439814818</v>
      </c>
      <c r="I3" s="110" t="str">
        <f>IFERROR(VLOOKUP(D3,DB!A:F,6,0),"")</f>
        <v>SCECO</v>
      </c>
      <c r="J3" s="110" t="str">
        <f>IFERROR(VLOOKUP(D3,DB!A:G,7,0),"")</f>
        <v>Vandalized</v>
      </c>
      <c r="K3" s="94" t="s">
        <v>39197</v>
      </c>
      <c r="L3" s="88" t="str">
        <f>IFERROR(VLOOKUP(D3,DB!A:I,9,0),"")</f>
        <v>Latis</v>
      </c>
    </row>
    <row r="4" spans="1:16" ht="15" customHeight="1">
      <c r="A4" s="110"/>
      <c r="B4" s="110" t="str">
        <f>IFERROR(VLOOKUP(D4,DB!A:K,11,0),"")</f>
        <v/>
      </c>
      <c r="C4" s="90"/>
      <c r="D4" s="88"/>
      <c r="E4" s="91"/>
      <c r="F4" s="92"/>
      <c r="G4" s="93">
        <f t="shared" ca="1" si="0"/>
        <v>45991.582890625003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45991.582890625003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45991.582890625003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45991.582890625003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45991.582890625003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45991.582890625003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45991.582890625003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45991.582890625003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45991.582890625003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45991.582890625003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45991.582890625003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45991.582890625003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45991.582890625003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45991.582890625003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45991.582890625003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45991.582890625003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45991.582890625003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45991.582890625003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45991.582890625003</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45991.582890625003</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45991.582890625003</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45991.582890625003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45991.582890625003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45991.582890625003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45991.582890625003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45991.582890625003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45991.582890625003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45991.582890625003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45991.582890625003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45991.582890625003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45991.582890625003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45991.582890625003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45991.582890625003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45991.582890625003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45991.582890625003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45991.582890625003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45991.582890625003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45991.582890625003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45991.582890625003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45991.582890625003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45991.582890625003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45991.582890625003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45991.582890625003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45991.582890625003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45991.582890625003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45991.582890625003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45991.582890625003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45991.582890625003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45991.582890625003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45991.582890625003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45991.582890625003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45991.582890625003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45991.582890625003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45991.582890625003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45991.582890625003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45991.582890625003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45991.582890625003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45991.582890625003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45991.582890625003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45991.582890625003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45991.582890625003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45991.582890625003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45991.582890625003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45991.582890625003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45991.582890625003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45991.582890625003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45991.582890625003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45991.582890625003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45991.582890625003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45991.582890625003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45991.582890625003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45991.582890625003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45991.582890625003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45991.582890625003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45991.582890625003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45991.582890625003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45991.582890625003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45991.582890625003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45991.582890625003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45991.582890625003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45991.582890625003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45991.582890625003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45991.582890625003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45991.582890625003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45991.582890625003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45991.582890625003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45991.582890625003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45991.582890625003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45991.582890625003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45991.582890625003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45991.582890625003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45991.582890625003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45991.582890625003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45991.582890625003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45991.582890625003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45991.582890625003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45991.582890625003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45991.582890625003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45991.582890625003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45991.582890625003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45991.582890625003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45991.582890625003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45991.582890625003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45991.582890625003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45991.582890625003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45991.582890625003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45991.582890625003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45991.582890625003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45991.582890625003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45991.582890625003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45991.582890625003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45991.582890625003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45991.582890625003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45991.582890625003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45991.582890625003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45991.582890625003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45991.582890625003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45991.582890625003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45991.582890625003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45991.582890625003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45991.582890625003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45991.582890625003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45991.582890625003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45991.582890625003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45991.582890625003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45991.582890625003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45991.582890625003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45991.582890625003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45991.582890625003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45991.582890625003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45991.582890625003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45991.582890625003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45991.582890625003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45991.582890625003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45991.582890625003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45991.582890625003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45991.582890625003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45991.582890625003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45991.582890625003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45991.582890625003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45991.582890625003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45991.582890625003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45991.582890625003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45991.582890625003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45991.582890625003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45991.582890625003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45991.582890625003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45991.582890625003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45991.582890625003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45991.582890625003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45991.582890625003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45991.582890625003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45991.582890625003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45991.582890625003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45991.582890625003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45991.582890625003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45991.582890625003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45991.582890625003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45991.582890625003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45991.582890625003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45991.582890625003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45991.582890625003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45991.582890625003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45991.582890625003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45991.582890625003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45991.582890625003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45991.582890625003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45991.582890625003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45991.582890625003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45991.582890625003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45991.582890625003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45991.582890625003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45991.582890625003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45991.582890625003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45991.582890625003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45991.582890625003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45991.582890625003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45991.582890625003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45991.582890625003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45991.582890625003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45991.582890625003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45991.582890625003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45991.582890625003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45991.582890625003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45991.582890625003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45991.582890625003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45991.582890625003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45991.582890625003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45991.582890625003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45991.582890625003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45991.582890625003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45991.582890625003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45991.582890625003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45991.582890625003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45991.582890625003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45991.582890625003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45991.582890625003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45991.582890625003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45991.582890625003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45991.582890625003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45991.582890625003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45991.582890625003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45991.582890625003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45991.582890625003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45991.582890625003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45991.582890625003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45991.582890625003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45991.582890625003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45991.582890625003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45991.582890625003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45991.582890625003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45991.582890625003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45991.582890625003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45991.582890625003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45991.582890625003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45991.582890625003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45991.582890625003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45991.582890625003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45991.582890625003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45991.582890625003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45991.582890625003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45991.582890625003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45991.582890625003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45991.582890625003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45991.582890625003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45991.582890625003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45991.582890625003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45991.582890625003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45991.582890625003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45991.582890625003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45991.582890625003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45991.582890625003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45991.582890625003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45991.582890625003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45991.582890625003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45991.582890625003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45991.582890625003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45991.582890625003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45991.582890625003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45991.582890625003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45991.582890625003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45991.582890625003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45991.582890625003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45991.582890625003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45991.582890625003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45991.582890625003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45991.582890625003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45991.582890625003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45991.582890625003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45991.582890625003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45991.582890625003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45991.582890625003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45991.582890625003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45991.582890625003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45991.582890625003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45991.582890625003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45991.582890625003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45991.582890625003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45991.582890625003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45991.582890625003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45991.582890625003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45991.582890625003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45991.582890625003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45991.582890625003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45991.582890625003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45991.582890625003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45991.582890625003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45991.582890625003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45991.582890625003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45991.582890625003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45991.582890625003</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9"/>
  <sheetViews>
    <sheetView workbookViewId="0">
      <selection activeCell="D12" sqref="D12"/>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99.750830439814308</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65.394013310185983</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42.921779513890215</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10.209592013889051</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32138</v>
      </c>
      <c r="E6" s="37" t="s">
        <v>39106</v>
      </c>
      <c r="F6" s="38">
        <v>45990.979907407411</v>
      </c>
      <c r="G6" s="135">
        <f ca="1">IFERROR(NOW()-F6,"")</f>
        <v>0.60298321759182727</v>
      </c>
      <c r="H6" s="38">
        <v>45990.988067129627</v>
      </c>
      <c r="I6" s="37" t="str">
        <f>IFERROR(VLOOKUP(D6,DB!A:F,6,0),"")</f>
        <v>SCECO</v>
      </c>
      <c r="J6" s="37" t="str">
        <f>IFERROR(VLOOKUP(D6,DB!A:G,7,0),"")</f>
        <v>Dead</v>
      </c>
      <c r="K6" s="37" t="s">
        <v>39207</v>
      </c>
      <c r="L6" s="37" t="str">
        <f>IFERROR(VLOOKUP(D6,DB!A:I,9,0),"")</f>
        <v>Latis</v>
      </c>
    </row>
    <row r="7" spans="1:13">
      <c r="A7" s="37" t="s">
        <v>39208</v>
      </c>
      <c r="B7" s="37" t="str">
        <f>IFERROR(VLOOKUP(D7,DB!A:K,11,0),"")</f>
        <v>R5</v>
      </c>
      <c r="C7" s="37">
        <v>1</v>
      </c>
      <c r="D7" s="37" t="s">
        <v>31432</v>
      </c>
      <c r="E7" s="37" t="s">
        <v>39106</v>
      </c>
      <c r="F7" s="38">
        <v>45991.56925925926</v>
      </c>
      <c r="G7" s="135">
        <f ca="1">IFERROR(NOW()-F7,"")</f>
        <v>1.3631365742185153E-2</v>
      </c>
      <c r="H7" s="38">
        <v>45991.563460648147</v>
      </c>
      <c r="I7" s="37" t="str">
        <f>IFERROR(VLOOKUP(D7,DB!A:F,6,0),"")</f>
        <v>SCECO</v>
      </c>
      <c r="J7" s="37" t="str">
        <f>IFERROR(VLOOKUP(D7,DB!A:G,7,0),"")</f>
        <v>Vandalized</v>
      </c>
      <c r="K7" s="37" t="s">
        <v>39209</v>
      </c>
      <c r="L7" s="37" t="str">
        <f>IFERROR(VLOOKUP(D7,DB!A:I,9,0),"")</f>
        <v>Latis</v>
      </c>
    </row>
    <row r="8" spans="1:13">
      <c r="A8" s="37"/>
      <c r="B8" s="37" t="str">
        <f>IFERROR(VLOOKUP(D8,DB!A:K,11,0),"")</f>
        <v/>
      </c>
      <c r="C8" s="37"/>
      <c r="D8" s="37"/>
      <c r="E8" s="37"/>
      <c r="F8" s="38"/>
      <c r="G8" s="135">
        <f ca="1">IFERROR(NOW()-F8,"")</f>
        <v>45991.582890625003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45991.582890625003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45991.582890625003</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45991.582890625003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45991.582890625003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45991.582890625003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45991.582890625003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45991.582890625003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45991.582890625003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45991.582890625003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45991.582890625003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45991.582890625003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45991.582890625003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45991.582890625003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05">
        <f ca="1">IFERROR(NOW()-F22,"")</f>
        <v>45991.582890625003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05">
        <f ca="1">IFERROR(NOW()-F23,"")</f>
        <v>45991.582890625003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05">
        <f ca="1">IFERROR(NOW()-F24,"")</f>
        <v>45991.582890625003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05">
        <f ca="1">IFERROR(NOW()-F25,"")</f>
        <v>45991.582890625003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05">
        <f ca="1">IFERROR(NOW()-F26,"")</f>
        <v>45991.582890625003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45991.582890625003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45991.582890625003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45991.582890625003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45991.582890625003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45991.582890625003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45991.582890625003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45991.582890625003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45991.582890625003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45991.582890625003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45991.582890625003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45991.582890625003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45991.582890625003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45991.582890625003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45991.582890625003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45991.582890625003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45991.582890625003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45991.582890625003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45991.582890625003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45991.582890625003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45991.582890625003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45991.582890625003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45991.582890625003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45991.582890625003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45991.582890625003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45991.582890625003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45991.582890625003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45991.582890625003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45991.582890625003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45991.582890625003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45991.582890625003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45991.582890625003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45991.582890625003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45991.582890625003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45991.582890625003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45991.582890625003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45991.582890625003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45991.582890625003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45991.582890625003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45991.582890625003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45991.582890625003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45991.582890625003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45991.582890625003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45991.582890625003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45991.582890625003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45991.582890625003</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45991.582890625003</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45991.582890625003</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ca="1">IFERROR(NOW()-F74,"")</f>
        <v>45991.582890625003</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ca="1">IFERROR(NOW()-F75,"")</f>
        <v>45991.582890625003</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ca="1">IFERROR(NOW()-F76,"")</f>
        <v>45991.582890625003</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ca="1">IFERROR(NOW()-F77,"")</f>
        <v>45991.582890625003</v>
      </c>
      <c r="H77" s="38"/>
      <c r="I77" s="37" t="str">
        <f>IFERROR(VLOOKUP(D77,DB!A:F,6,0),"")</f>
        <v/>
      </c>
      <c r="J77" s="37" t="str">
        <f>IFERROR(VLOOKUP(D77,DB!A:G,7,0),"")</f>
        <v/>
      </c>
      <c r="K77" s="37"/>
      <c r="L77" s="37" t="str">
        <f>IFERROR(VLOOKUP(D77,DB!A:I,9,0),"")</f>
        <v/>
      </c>
    </row>
    <row r="78" spans="1:12">
      <c r="A78" s="37"/>
      <c r="B78" s="37" t="str">
        <f>IFERROR(VLOOKUP(D78,DB!A:K,11,0),"")</f>
        <v/>
      </c>
      <c r="C78" s="37"/>
      <c r="D78" s="37"/>
      <c r="E78" s="37"/>
      <c r="F78" s="38"/>
      <c r="G78" s="135">
        <f ca="1">IFERROR(NOW()-F78,"")</f>
        <v>45991.582890625003</v>
      </c>
      <c r="H78" s="38"/>
      <c r="I78" s="37" t="str">
        <f>IFERROR(VLOOKUP(D78,DB!A:F,6,0),"")</f>
        <v/>
      </c>
      <c r="J78" s="37" t="str">
        <f>IFERROR(VLOOKUP(D78,DB!A:G,7,0),"")</f>
        <v/>
      </c>
      <c r="K78" s="37"/>
      <c r="L78" s="37" t="str">
        <f>IFERROR(VLOOKUP(D78,DB!A:I,9,0),"")</f>
        <v/>
      </c>
    </row>
    <row r="79" spans="1:12">
      <c r="A79" s="151"/>
      <c r="B79" s="151" t="str">
        <f>IFERROR(VLOOKUP(D79,DB!A:K,11,0),"")</f>
        <v/>
      </c>
      <c r="C79" s="151"/>
      <c r="D79" s="151"/>
      <c r="E79" s="151"/>
      <c r="F79" s="152"/>
      <c r="G79" s="153">
        <f ca="1">IFERROR(NOW()-F79,"")</f>
        <v>45991.582890625003</v>
      </c>
      <c r="H79" s="152"/>
      <c r="I79" s="151" t="str">
        <f>IFERROR(VLOOKUP(D79,DB!A:F,6,0),"")</f>
        <v/>
      </c>
      <c r="J79" s="151" t="str">
        <f>IFERROR(VLOOKUP(D79,DB!A:G,7,0),"")</f>
        <v/>
      </c>
      <c r="K79" s="151"/>
      <c r="L79" s="151" t="str">
        <f>IFERROR(VLOOKUP(D79,DB!A:I,9,0),"")</f>
        <v/>
      </c>
    </row>
  </sheetData>
  <dataValidations count="2">
    <dataValidation allowBlank="1" showInputMessage="1" showErrorMessage="1" sqref="E1" xr:uid="{920C6338-E771-4DAE-8C89-92A9093EA4DE}"/>
    <dataValidation type="list" allowBlank="1" showInputMessage="1" showErrorMessage="1" sqref="E2:E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tabSelected="1" workbookViewId="0">
      <selection activeCell="K6" sqref="K6"/>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39210</v>
      </c>
      <c r="B2" s="119" t="str">
        <f>IFERROR(VLOOKUP(D2,DB!A:K,11,0),"")</f>
        <v>R6</v>
      </c>
      <c r="C2" s="120">
        <v>1</v>
      </c>
      <c r="D2" s="119" t="s">
        <v>33803</v>
      </c>
      <c r="E2" s="106" t="s">
        <v>39106</v>
      </c>
      <c r="F2" s="121"/>
      <c r="G2" s="72">
        <f ca="1">IFERROR(NOW()-F2,"-")</f>
        <v>45991.582890625003</v>
      </c>
      <c r="H2" s="121">
        <v>45991.296655092592</v>
      </c>
      <c r="I2" s="119" t="str">
        <f>IFERROR(VLOOKUP(D2,DB!A:F,6,0),"")</f>
        <v>Generator-SG</v>
      </c>
      <c r="J2" s="119" t="str">
        <f>IFERROR(VLOOKUP(D2,DB!A:G,7,0),"")</f>
        <v>Dead</v>
      </c>
      <c r="K2" s="122" t="s">
        <v>39211</v>
      </c>
      <c r="L2" s="137" t="str">
        <f>IFERROR(VLOOKUP(D2,DB!A:I,9,0),"")</f>
        <v>Latis</v>
      </c>
    </row>
    <row r="3" spans="1:16382" ht="31.5" customHeight="1">
      <c r="A3" s="118" t="s">
        <v>39212</v>
      </c>
      <c r="B3" s="119" t="str">
        <f>IFERROR(VLOOKUP(D3,DB!A:K,11,0),"")</f>
        <v>R6</v>
      </c>
      <c r="C3" s="120">
        <v>1</v>
      </c>
      <c r="D3" s="154" t="s">
        <v>34930</v>
      </c>
      <c r="E3" s="106" t="s">
        <v>39106</v>
      </c>
      <c r="F3" s="121">
        <v>45991.532800925925</v>
      </c>
      <c r="G3" s="72">
        <f ca="1">IFERROR(NOW()-F3,"-")</f>
        <v>5.0089699077943806E-2</v>
      </c>
      <c r="H3" s="121">
        <v>45991.532800925925</v>
      </c>
      <c r="I3" s="119" t="str">
        <f>IFERROR(VLOOKUP(D3,DB!A:F,6,0),"")</f>
        <v>Generator-SG</v>
      </c>
      <c r="J3" s="119" t="str">
        <f>IFERROR(VLOOKUP(D3,DB!A:G,7,0),"")</f>
        <v>Dead</v>
      </c>
      <c r="K3" s="122" t="s">
        <v>39213</v>
      </c>
      <c r="L3" s="137" t="str">
        <f>IFERROR(VLOOKUP(D3,DB!A:I,9,0),"")</f>
        <v>Latis</v>
      </c>
    </row>
    <row r="4" spans="1:16382" ht="31.5" customHeight="1">
      <c r="A4" s="118"/>
      <c r="B4" s="119" t="str">
        <f>IFERROR(VLOOKUP(D4,DB!A:K,11,0),"")</f>
        <v/>
      </c>
      <c r="C4" s="120"/>
      <c r="D4" s="119"/>
      <c r="E4" s="106"/>
      <c r="F4" s="121"/>
      <c r="G4" s="72">
        <f ca="1">IFERROR(NOW()-F4,"-")</f>
        <v>45991.582890625003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45991.582890625003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45991.582890625003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45991.582890625003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45991.582890625003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45991.582890625003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45991.582890625003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45991.582890625003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45991.582890625003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45991.582890625003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45991.582890625003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45991.582890625003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45991.582890625003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45991.582890625003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45991.582890625003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45991.582890625003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45991.582890625003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45991.582890625003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45991.582890625003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45991.582890625003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45991.582890625003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45991.582890625003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45991.582890625003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45991.582890625003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45991.582890625003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45991.582890625003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45991.582890625003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45991.582890625003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45991.582890625003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45991.582890625003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45991.582890625003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45991.582890625003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45991.582890625003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45991.582890625003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45991.582890625003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45991.582890625003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45991.582890625003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45991.582890625003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45991.582890625003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45991.582890625003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45991.582890625003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45991.582890625003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45991.582890625003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45991.582890625003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45991.582890625003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45991.582890625003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45991.582890625003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45991.582890625003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45991.582890625003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45991.582890625003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45991.582890625003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45991.582890625003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45991.582890625003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45991.582890625003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45991.582890625003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45991.582890625003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45991.582890625003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45991.582890625003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45991.582890625003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45991.582890625003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45991.582890625003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45991.582890625003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45991.582890625003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45991.582890625003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45991.582890625003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45991.582890625003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45991.582890625003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45991.582890625003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45991.582890625003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45991.582890625003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45991.582890625003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45991.582890625003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45991.582890625003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45991.582890625003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45991.582890625003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45991.582890625003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45991.582890625003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45991.582890625003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45991.582890625003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45991.582890625003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45991.582890625003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45991.582890625003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45991.582890625003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45991.582890625003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45991.582890625003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45991.582890625003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45991.582890625003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45991.582890625003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45991.582890625003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45991.582890625003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45991.582890625003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45991.582890625003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45991.582890625003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45991.582890625003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45991.582890625003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45991.582890625003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45991.582890625003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45991.582890625003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45991.582890625003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45991.582890625003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45991.582890625003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45991.582890625003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45991.582890625003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45991.582890625003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45991.582890625003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45991.582890625003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45991.582890625003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45991.582890625003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45991.582890625003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45991.582890625003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45991.582890625003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45991.582890625003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45991.582890625003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45991.582890625003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45991.582890625003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45991.582890625003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45991.582890625003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45991.582890625003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45991.582890625003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45991.582890625003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45991.582890625003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45991.582890625003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45991.582890625003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45991.582890625003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45991.582890625003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45991.582890625003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45991.582890625003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45991.582890625003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45991.582890625003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45991.582890625003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45991.582890625003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45991.582890625003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45991.582890625003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45991.582890625003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45991.582890625003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45991.582890625003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45991.582890625003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45991.582890625003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45991.582890625003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45991.582890625003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45991.582890625003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45991.582890625003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45991.582890625003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45991.582890625003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45991.582890625003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45991.582890625003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45991.582890625003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45991.582890625003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45991.582890625003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45991.582890625003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45991.582890625003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45991.582890625003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45991.582890625003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45991.582890625003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45991.582890625003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45991.582890625003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45991.582890625003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45991.582890625003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45991.582890625003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45991.582890625003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45991.582890625003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45991.582890625003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45991.582890625003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45991.582890625003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45991.582890625003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45991.582890625003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45991.582890625003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45991.582890625003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45991.582890625003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45991.582890625003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45991.582890625003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45991.582890625003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45991.582890625003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45991.582890625003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45991.582890625003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45991.582890625003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45991.582890625003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45991.582890625003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45991.582890625003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45991.582890625003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45991.582890625003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45991.582890625003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45991.582890625003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45991.582890625003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45991.582890625003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45991.582890625003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45991.582890625003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45991.582890625003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45991.582890625003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45991.582890625003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45991.582890625003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45991.582890625003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45991.582890625003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45991.582890625003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45991.582890625003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45991.582890625003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45991.582890625003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45991.582890625003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45991.582890625003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45991.582890625003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45991.582890625003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45991.582890625003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45991.582890625003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45991.582890625003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45991.582890625003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45991.582890625003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45991.582890625003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45991.582890625003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45991.582890625003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45991.582890625003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45991.582890625003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45991.582890625003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45991.582890625003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45991.582890625003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45991.582890625003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45991.582890625003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45991.582890625003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45991.582890625003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45991.582890625003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45991.582890625003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45991.582890625003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45991.582890625003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45991.582890625003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45991.582890625003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45991.582890625003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45991.582890625003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45991.582890625003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45991.582890625003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45991.582890625003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45991.582890625003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45991.582890625003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45991.582890625003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45991.582890625003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45991.582890625003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45991.582890625003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45991.582890625003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45991.582890625003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45991.582890625003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45991.582890625003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45991.582890625003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45991.582890625003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45991.582890625003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45991.582890625003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45991.582890625003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45991.582890625003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45991.582890625003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45991.582890625003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45991.582890625003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45991.582890625003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45991.582890625003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45991.582890625003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45991.582890625003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45991.582890625003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45991.582890625003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45991.582890625003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45991.582890625003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45991.582890625003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45991.582890625003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45991.582890625003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45991.582890625003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45991.582890625003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45991.582890625003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45991.582890625003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45991.582890625003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45991.582890625003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45991.582890625003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45991.582890625003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45991.582890625003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45991.582890625003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45991.582890625003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45991.582890625003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45991.582890625003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45991.582890625003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45991.582890625003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45991.582890625003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45991.582890625003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45991.582890625003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45991.582890625003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45991.582890625003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45991.582890625003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45991.582890625003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45991.582890625003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45991.582890625003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45991.582890625003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45991.582890625003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45991.582890625003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45991.582890625003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45991.582890625003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45991.582890625003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45991.582890625003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45991.582890625003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45991.582890625003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45991.582890625003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45991.582890625003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45991.582890625003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45991.582890625003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45991.582890625003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45991.582890625003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45991.582890625003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45991.582890625003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45991.582890625003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45991.582890625003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45991.582890625003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45991.582890625003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45991.582890625003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45991.582890625003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45991.582890625003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45991.582890625003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45991.582890625003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45991.582890625003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45991.582890625003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45991.582890625003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45991.582890625003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45991.582890625003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45991.582890625003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45991.582890625003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45991.582890625003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45991.582890625003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45991.582890625003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45991.582890625003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45991.582890625003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45991.582890625003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45991.582890625003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45991.582890625003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45991.582890625003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45991.582890625003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45991.582890625003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45991.582890625003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45991.582890625003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45991.582890625003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45991.582890625003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45991.582890625003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45991.582890625003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45991.582890625003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45991.582890625003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45991.582890625003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45991.582890625003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45991.582890625003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45991.582890625003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45991.582890625003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45991.582890625003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45991.582890625003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45991.582890625003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45991.582890625003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45991.582890625003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45991.582890625003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45991.582890625003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45991.582890625003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45991.582890625003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45991.582890625003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45991.582890625003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45991.582890625003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45991.582890625003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45991.582890625003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45991.582890625003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45991.582890625003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45991.582890625003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45991.582890625003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45991.582890625003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45991.582890625003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45991.582890625003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45991.582890625003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45991.582890625003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45991.582890625003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45991.582890625003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45991.582890625003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45991.582890625003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45991.582890625003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45991.582890625003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45991.582890625003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45991.582890625003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45991.582890625003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45991.582890625003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45991.582890625003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45991.582890625003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45991.582890625003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45991.582890625003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45991.582890625003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45991.582890625003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45991.582890625003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45991.582890625003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45991.582890625003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45991.582890625003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45991.582890625003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45991.582890625003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45991.582890625003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45991.582890625003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45991.582890625003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45991.582890625003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45991.582890625003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45991.582890625003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45991.582890625003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45991.582890625003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45991.582890625003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45991.582890625003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45991.582890625003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45991.582890625003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45991.582890625003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45991.582890625003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45991.582890625003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45991.582890625003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45991.582890625003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45991.582890625003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45991.582890625003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45991.582890625003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45991.582890625003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45991.582890625003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45991.582890625003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45991.582890625003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45991.582890625003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45991.582890625003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45991.582890625003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45991.582890625003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45991.582890625003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45991.582890625003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45991.582890625003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45991.582890625003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45991.582890625003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45991.582890625003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45991.582890625003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45991.582890625003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45991.582890625003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45991.582890625003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45991.582890625003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45991.582890625003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45991.582890625003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45991.582890625003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45991.582890625003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45991.582890625003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45991.582890625003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45991.582890625003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45991.582890625003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45991.582890625003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45991.582890625003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45991.582890625003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45991.582890625003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45991.582890625003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45991.582890625003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45991.582890625003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45991.582890625003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45991.582890625003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45991.582890625003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45991.582890625003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45991.582890625003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45991.582890625003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45991.582890625003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45991.582890625003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45991.582890625003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45991.582890625003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45991.582890625003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45991.582890625003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45991.582890625003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45991.582890625003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45991.582890625003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45991.582890625003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45991.582890625003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45991.582890625003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45991.582890625003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45991.582890625003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45991.582890625003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45991.582890625003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45991.582890625003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45991.582890625003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45991.582890625003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45991.582890625003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45991.582890625003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45991.582890625003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45991.582890625003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45991.582890625003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45991.582890625003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45991.582890625003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45991.582890625003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45991.582890625003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45991.582890625003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45991.582890625003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45991.582890625003</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45991.582890625003</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45991.582890625003</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45991.582890625003</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45991.582890625003</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45991.582890625003</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45991.582890625003</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2025-11-30T11:01:24Z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