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46" documentId="13_ncr:1_{F6CB121F-512D-4AA6-A0C1-0FB36C537598}" xr6:coauthVersionLast="47" xr6:coauthVersionMax="47" xr10:uidLastSave="{D5865F3F-B365-463A-8960-337E78D90FC3}"/>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<sst xmlns="http://schemas.openxmlformats.org/spreadsheetml/2006/main" count="179034" uniqueCount="39110">
  <si>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</si>
  <si>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</si>
  <si>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</si>
  <si>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</si>
  <si>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</si>
  <si>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</si>
  <si>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</si>
  <si>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</si>
  <si>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</si>
  <si>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</si>
  <si>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</si>
  <si>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</si>
  <si>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</si>
  <si>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</si>
  <si>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</si>
  <si>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</si>
  <si>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</si>
  <si>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</si>
  <si>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</si>
  <si>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</si>
  <si>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</si>
  <si>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</si>
  <si>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</si>
  <si>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</si>
  <si>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</si>
  <si>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</si>
  <si>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</si>
  <si>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</si>
  <si>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</si>
  <si>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</si>
  <si>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</si>
  <si>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</si>
  <si>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</si>
  <si>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</si>
  <si>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</si>
  <si>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</si>
  <si>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</si>
  <si>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</si>
  <si>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</si>
  <si>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</si>
  <si>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</si>
  <si>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</si>
  <si>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</si>
  <si>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</si>
  <si>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</si>
  <si>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</si>
  <si>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</si>
  <si>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</si>
  <si>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</si>
  <si>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</si>
  <si>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</si>
  <si>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</si>
  <si>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</si>
  <si>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</si>
  <si>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</si>
  <si>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</si>
  <si>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</si>
  <si>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</si>
  <si>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</si>
  <si>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</si>
  <si>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</si>
  <si>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</si>
  <si>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</si>
  <si>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</si>
  <si>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</si>
  <si>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</si>
  <si>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</si>
  <si>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</si>
  <si>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</si>
  <si>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</si>
  <si>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</si>
  <si>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</si>
  <si>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</si>
  <si>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</si>
  <si>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</si>
  <si>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</si>
  <si>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</si>
  <si>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</si>
  <si>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</si>
  <si>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</si>
  <si>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</si>
  <si>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</si>
  <si>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</si>
  <si>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</si>
  <si>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</si>
  <si>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</si>
  <si>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</si>
  <si>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</si>
  <si>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</si>
  <si>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</si>
  <si>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</si>
  <si>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</si>
  <si>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</si>
  <si>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</si>
  <si>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</si>
  <si>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</si>
  <si>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</si>
  <si>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</si>
  <si>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</si>
  <si>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</si>
  <si>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</si>
  <si>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</si>
  <si>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</si>
  <si>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</si>
  <si>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</si>
  <si>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</si>
  <si>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</si>
  <si>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</si>
  <si>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</si>
  <si>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</si>
  <si>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</si>
  <si>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</si>
  <si>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</si>
  <si>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</si>
  <si>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</si>
  <si>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</si>
  <si>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</si>
  <si>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</si>
  <si>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</si>
  <si>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</si>
  <si>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</si>
  <si>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</si>
  <si>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</si>
  <si>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</si>
  <si>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</si>
  <si>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</si>
  <si>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</si>
  <si>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</si>
  <si>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</si>
  <si>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</si>
  <si>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</si>
  <si>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</si>
  <si>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</si>
  <si>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</si>
  <si>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</si>
  <si>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</si>
  <si>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</si>
  <si>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</si>
  <si>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</si>
  <si>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</si>
  <si>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</si>
  <si>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</si>
  <si>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</si>
  <si>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</si>
  <si>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</si>
  <si>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</si>
  <si>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</si>
  <si>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</si>
  <si>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</si>
  <si>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</si>
  <si>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</si>
  <si>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</si>
  <si>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</si>
  <si>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</si>
  <si>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</si>
  <si>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</si>
  <si>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</si>
  <si>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</si>
  <si>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</si>
  <si>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</si>
  <si>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</si>
  <si>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</si>
  <si>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</si>
  <si>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</si>
  <si>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</si>
  <si>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</si>
  <si>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</si>
  <si>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</si>
  <si>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</si>
  <si>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</si>
  <si>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</si>
  <si>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</si>
  <si>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</si>
  <si>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</si>
  <si>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</si>
  <si>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</si>
  <si>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</si>
  <si>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</si>
  <si>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</si>
  <si>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</si>
  <si>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</si>
  <si>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</si>
  <si>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</si>
  <si>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</si>
  <si>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</si>
  <si>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</si>
  <si>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</si>
  <si>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</si>
  <si>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</si>
  <si>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</si>
  <si>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</si>
  <si>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</si>
  <si>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</si>
  <si>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</si>
  <si>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</si>
  <si>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</si>
  <si>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</si>
  <si>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</si>
  <si>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</si>
  <si>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</si>
  <si>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</si>
  <si>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</si>
  <si>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</si>
  <si>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</si>
  <si>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</si>
  <si>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</si>
  <si>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</si>
  <si>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</si>
  <si>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</si>
  <si>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</si>
  <si>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</si>
  <si>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</si>
  <si>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</si>
  <si>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</si>
  <si>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</si>
  <si>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</si>
  <si>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</si>
  <si>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</si>
  <si>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</si>
  <si>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</si>
  <si>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</si>
  <si>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</si>
  <si>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</si>
  <si>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</si>
  <si>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</si>
  <si>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</si>
  <si>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</si>
  <si>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</si>
  <si>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</si>
  <si>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</si>
  <si>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</si>
  <si>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</si>
  <si>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</si>
  <si>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</si>
  <si>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</si>
  <si>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</si>
  <si>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</si>
  <si>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</si>
  <si>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</si>
  <si>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</si>
  <si>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</si>
  <si>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</si>
  <si>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</si>
  <si>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</si>
  <si>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</si>
  <si>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</si>
  <si>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</si>
  <si>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</si>
  <si>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</si>
  <si>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</si>
  <si>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</si>
  <si>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</si>
  <si>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</si>
  <si>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</si>
  <si>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</si>
  <si>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</si>
  <si>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</si>
  <si>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</si>
  <si>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</si>
  <si>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</si>
  <si>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</si>
  <si>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</si>
  <si>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</si>
  <si>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</si>
  <si>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</si>
  <si>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</si>
  <si>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</si>
  <si>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</si>
  <si>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</si>
  <si>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</si>
  <si>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</si>
  <si>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</si>
  <si>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</si>
  <si>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</si>
  <si>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</si>
  <si>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</si>
  <si>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</si>
  <si>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</si>
  <si>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</si>
  <si>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</si>
  <si>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</si>
  <si>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</si>
  <si>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</si>
  <si>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</si>
  <si>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</si>
  <si>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</si>
  <si>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</si>
  <si>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</si>
  <si>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</si>
  <si>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</si>
  <si>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</si>
  <si>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</si>
  <si>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</si>
  <si>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</si>
  <si>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</si>
  <si>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</si>
  <si>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</si>
  <si>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</si>
  <si>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</si>
  <si>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</si>
  <si>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</si>
  <si>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</si>
  <si>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</si>
  <si>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</si>
  <si>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</si>
  <si>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</si>
  <si>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</si>
  <si>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</si>
  <si>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</si>
  <si>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</si>
  <si>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</si>
  <si>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</si>
  <si>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</si>
  <si>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</si>
  <si>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</si>
  <si>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</si>
  <si>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</si>
  <si>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</si>
  <si>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</si>
  <si>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</si>
  <si>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</si>
  <si>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</si>
  <si>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</si>
  <si>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</si>
  <si>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</si>
  <si>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</si>
  <si>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</si>
  <si>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</si>
  <si>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</si>
  <si>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</si>
  <si>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</si>
  <si>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</si>
  <si>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</si>
  <si>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</si>
  <si>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</si>
  <si>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</si>
  <si>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</si>
  <si>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</si>
  <si>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</si>
  <si>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</si>
  <si>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</si>
  <si>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</si>
  <si>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</si>
  <si>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</si>
  <si>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</si>
  <si>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</si>
  <si>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</si>
  <si>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</si>
  <si>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</si>
  <si>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</si>
  <si>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</si>
  <si>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</si>
  <si>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</si>
  <si>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</si>
  <si>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</si>
  <si>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</si>
  <si>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</si>
  <si>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</si>
  <si>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</si>
  <si>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</si>
  <si>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</si>
  <si>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</si>
  <si>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</si>
  <si>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</si>
  <si>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</si>
  <si>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</si>
  <si>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</si>
  <si>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</si>
  <si>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</si>
  <si>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</si>
  <si>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</si>
  <si>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</si>
  <si>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</si>
  <si>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</si>
  <si>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</si>
  <si>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</si>
  <si>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</si>
  <si>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</si>
  <si>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</si>
  <si>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</si>
  <si>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</si>
  <si>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</si>
  <si>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</si>
  <si>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</si>
  <si>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</si>
  <si>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</si>
  <si>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</si>
  <si>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</si>
  <si>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</si>
  <si>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</si>
  <si>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</si>
  <si>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</si>
  <si>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</si>
  <si>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</si>
  <si>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</si>
  <si>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</si>
  <si>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</si>
  <si>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</si>
  <si>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</si>
  <si>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</si>
  <si>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</si>
  <si>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</si>
  <si>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</si>
  <si>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</si>
  <si>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</si>
  <si>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</si>
  <si>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</si>
  <si>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</si>
  <si>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</si>
  <si>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</si>
  <si>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</si>
  <si>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</si>
  <si>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</si>
  <si>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</si>
  <si>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</si>
  <si>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</si>
  <si>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</si>
  <si>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</si>
  <si>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</si>
  <si>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</si>
  <si>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</si>
  <si>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</si>
  <si>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</si>
  <si>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</si>
  <si>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</si>
  <si>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</si>
  <si>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</si>
  <si>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</si>
  <si>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</si>
  <si>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</si>
  <si>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</si>
  <si>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</si>
  <si>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</si>
  <si>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</si>
  <si>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</si>
  <si>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</si>
  <si>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</si>
  <si>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</si>
  <si>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</si>
  <si>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</si>
  <si>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</si>
  <si>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</si>
  <si>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</si>
  <si>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</si>
  <si>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</si>
  <si>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</si>
  <si>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</si>
  <si>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</si>
  <si>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</si>
  <si>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</si>
  <si>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</si>
  <si>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</si>
  <si>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</si>
  <si>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</si>
  <si>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</si>
  <si>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</si>
  <si>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</si>
  <si>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</si>
  <si>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</si>
  <si>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</si>
  <si>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</si>
  <si>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</si>
  <si>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</si>
  <si>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</si>
  <si>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</si>
  <si>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</si>
  <si>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</si>
  <si>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</si>
  <si>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</si>
  <si>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</si>
  <si>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</si>
  <si>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</si>
  <si>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</si>
  <si>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</si>
  <si>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</si>
  <si>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</si>
  <si>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</si>
  <si>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</si>
  <si>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</si>
  <si>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</si>
  <si>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</si>
  <si>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</si>
  <si>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</si>
  <si>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</si>
  <si>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</si>
  <si>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</si>
  <si>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</si>
  <si>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</si>
  <si>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</si>
  <si>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</si>
  <si>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</si>
  <si>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</si>
  <si>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</si>
  <si>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</si>
  <si>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</si>
  <si>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</si>
  <si>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</si>
  <si>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</si>
  <si>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</si>
  <si>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</si>
  <si>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</si>
  <si>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</si>
  <si>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</si>
  <si>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</si>
  <si>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</si>
  <si>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</si>
  <si>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</si>
  <si>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</si>
  <si>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</si>
  <si>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</si>
  <si>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</si>
  <si>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</si>
  <si>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</si>
  <si>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</si>
  <si>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</si>
  <si>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</si>
  <si>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</si>
  <si>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</si>
  <si>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</si>
  <si>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</si>
  <si>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</si>
  <si>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</si>
  <si>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</si>
  <si>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</si>
  <si>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</si>
  <si>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</si>
  <si>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</si>
  <si>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</si>
  <si>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</si>
  <si>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</si>
  <si>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</si>
  <si>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</si>
  <si>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</si>
  <si>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</si>
  <si>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</si>
  <si>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</si>
  <si>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</si>
  <si>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</si>
  <si>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</si>
  <si>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</si>
  <si>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</si>
  <si>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</si>
  <si>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</si>
  <si>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</si>
  <si>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</si>
  <si>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</si>
  <si>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</si>
  <si>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</si>
  <si>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</si>
  <si>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</si>
  <si>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</si>
  <si>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</si>
  <si>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</si>
  <si>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</si>
  <si>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</si>
  <si>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</si>
  <si>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</si>
  <si>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</si>
  <si>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</si>
  <si>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</si>
  <si>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</si>
  <si>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</si>
  <si>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</si>
  <si>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</si>
  <si>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</si>
  <si>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</si>
  <si>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</si>
  <si>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</si>
  <si>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</si>
  <si>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</si>
  <si>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</si>
  <si>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</si>
  <si>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</si>
  <si>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</si>
  <si>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</si>
  <si>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</si>
  <si>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</si>
  <si>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</si>
  <si>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</si>
  <si>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</si>
  <si>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</si>
  <si>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</si>
  <si>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</si>
  <si>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</si>
  <si>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</si>
  <si>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</si>
  <si>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</si>
  <si>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</si>
  <si>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</si>
  <si>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</si>
  <si>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</si>
  <si>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</si>
  <si>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</si>
  <si>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</si>
  <si>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</si>
  <si>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</si>
  <si>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</si>
  <si>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</si>
  <si>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</si>
  <si>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</si>
  <si>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</si>
  <si>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</si>
  <si>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</si>
  <si>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</si>
  <si>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</si>
  <si>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</si>
  <si>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</si>
  <si>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</si>
  <si>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</si>
  <si>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</si>
  <si>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</si>
  <si>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</si>
  <si>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</si>
  <si>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</si>
  <si>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</si>
  <si>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</si>
  <si>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</si>
  <si>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</si>
  <si>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</si>
  <si>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</si>
  <si>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</si>
  <si>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</si>
  <si>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</si>
  <si>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</si>
  <si>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</si>
  <si>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</si>
  <si>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</si>
  <si>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</si>
  <si>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</si>
  <si>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</si>
  <si>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</si>
  <si>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</si>
  <si>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</si>
  <si>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</si>
  <si>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</si>
  <si>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</si>
  <si>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</si>
  <si>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</si>
  <si>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</si>
  <si>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</si>
  <si>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</si>
  <si>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</si>
  <si>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</si>
  <si>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</si>
  <si>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</si>
  <si>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</si>
  <si>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</si>
  <si>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</si>
  <si>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</si>
  <si>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</si>
  <si>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</si>
  <si>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</si>
  <si>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</si>
  <si>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</si>
  <si>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</si>
  <si>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</si>
  <si>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</si>
  <si>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</si>
  <si>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</si>
  <si>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</si>
  <si>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</si>
  <si>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</si>
  <si>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</si>
  <si>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</si>
  <si>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</si>
  <si>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</si>
  <si>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</si>
  <si>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</si>
  <si>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</si>
  <si>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</si>
  <si>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</si>
  <si>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</si>
  <si>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</si>
  <si>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</si>
  <si>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</si>
  <si>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</si>
  <si>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</si>
  <si>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</si>
  <si>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</si>
  <si>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</si>
  <si>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</si>
  <si>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</si>
  <si>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</si>
  <si>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</si>
  <si>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</si>
  <si>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</si>
  <si>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</si>
  <si>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</si>
  <si>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</si>
  <si>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</si>
  <si>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</si>
  <si>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</si>
  <si>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</si>
  <si>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</si>
  <si>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</si>
  <si>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</si>
  <si>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</si>
  <si>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</si>
  <si>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</si>
  <si>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</si>
  <si>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</si>
  <si>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</si>
  <si>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</si>
  <si>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</si>
  <si>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</si>
  <si>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</si>
  <si>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</si>
  <si>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</si>
  <si>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</si>
  <si>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</si>
  <si>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</si>
  <si>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</si>
  <si>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</si>
  <si>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</si>
  <si>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</si>
  <si>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</si>
  <si>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</si>
  <si>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</si>
  <si>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</si>
  <si>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</si>
  <si>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</si>
  <si>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</si>
  <si>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</si>
  <si>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</si>
  <si>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</si>
  <si>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</si>
  <si>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</si>
  <si>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</si>
  <si>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</si>
  <si>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</si>
  <si>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</si>
  <si>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</si>
  <si>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</si>
  <si>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</si>
  <si>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</si>
  <si>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</si>
  <si>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</si>
  <si>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</si>
  <si>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</si>
  <si>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</si>
  <si>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</si>
  <si>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</si>
  <si>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</si>
  <si>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</si>
  <si>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</si>
  <si>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</si>
  <si>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</si>
  <si>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</si>
  <si>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</si>
  <si>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</si>
  <si>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</si>
  <si>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</si>
  <si>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</si>
  <si>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</si>
  <si>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</si>
  <si>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</si>
  <si>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</si>
  <si>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</si>
  <si>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</si>
  <si>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</si>
  <si>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</si>
  <si>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</si>
  <si>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</si>
  <si>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</si>
  <si>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</si>
  <si>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</si>
  <si>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</si>
  <si>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</si>
  <si>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</si>
  <si>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</si>
  <si>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</si>
  <si>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</si>
  <si>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</si>
  <si>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</si>
  <si>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</si>
  <si>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</si>
  <si>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</si>
  <si>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</si>
  <si>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</si>
  <si>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</si>
  <si>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</si>
  <si>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</si>
  <si>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</si>
  <si>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</si>
  <si>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</si>
  <si>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</si>
  <si>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</si>
  <si>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</si>
  <si>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</si>
  <si>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</si>
  <si>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</si>
  <si>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</si>
  <si>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</si>
  <si>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</si>
  <si>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</si>
  <si>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</si>
  <si>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</si>
  <si>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</si>
  <si>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</si>
  <si>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</si>
  <si>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</si>
  <si>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</si>
  <si>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</si>
  <si>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</si>
  <si>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</si>
  <si>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</si>
  <si>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</si>
  <si>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</si>
  <si>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</si>
  <si>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</si>
  <si>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</si>
  <si>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</si>
  <si>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</si>
  <si>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</si>
  <si>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</si>
  <si>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</si>
  <si>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</si>
  <si>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</si>
  <si>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</si>
  <si>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</si>
  <si>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</si>
  <si>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</si>
  <si>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</si>
  <si>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</si>
  <si>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</si>
  <si>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</si>
  <si>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</si>
  <si>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</si>
  <si>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</si>
  <si>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</si>
  <si>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</si>
  <si>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</si>
  <si>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</si>
  <si>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</si>
  <si>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</si>
  <si>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</si>
  <si>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</si>
  <si>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</si>
  <si>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</si>
  <si>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</si>
  <si>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</si>
  <si>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</si>
  <si>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</si>
  <si>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</si>
  <si>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</si>
  <si>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</si>
  <si>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</si>
  <si>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</si>
  <si>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</si>
  <si>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</si>
  <si>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</si>
  <si>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</si>
  <si>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</si>
  <si>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</si>
  <si>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</si>
  <si>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</si>
  <si>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</si>
  <si>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</si>
  <si>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</si>
  <si>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</si>
  <si>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</si>
  <si>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</si>
  <si>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</si>
  <si>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</si>
  <si>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</si>
  <si>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</si>
  <si>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</si>
  <si>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</si>
  <si>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</si>
  <si>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</si>
  <si>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</si>
  <si>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</si>
  <si>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</si>
  <si>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</si>
  <si>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</si>
  <si>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</si>
  <si>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</si>
  <si>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</si>
  <si>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</si>
  <si>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</si>
  <si>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</si>
  <si>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</si>
  <si>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</si>
  <si>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</si>
  <si>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</si>
  <si>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</si>
  <si>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</si>
  <si>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</si>
  <si>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</si>
  <si>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</si>
  <si>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</si>
  <si>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</si>
  <si>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</si>
  <si>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</si>
  <si>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</si>
  <si>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</si>
  <si>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</si>
  <si>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</si>
  <si>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</si>
  <si>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</si>
  <si>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</si>
  <si>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</si>
  <si>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</si>
  <si>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</si>
  <si>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</si>
  <si>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</si>
  <si>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</si>
  <si>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</si>
  <si>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</si>
  <si>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</si>
  <si>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</si>
  <si>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</si>
  <si>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</si>
  <si>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</si>
  <si>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</si>
  <si>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</si>
  <si>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</si>
  <si>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</si>
  <si>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</si>
  <si>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</si>
  <si>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</si>
  <si>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</si>
  <si>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</si>
  <si>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</si>
  <si>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</si>
  <si>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</si>
  <si>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</si>
  <si>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</si>
  <si>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</si>
  <si>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</si>
  <si>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</si>
  <si>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</si>
  <si>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</si>
  <si>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</si>
  <si>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</si>
  <si>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</si>
  <si>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</si>
  <si>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</si>
  <si>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</si>
  <si>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</si>
  <si>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</si>
  <si>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</si>
  <si>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</si>
  <si>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</si>
  <si>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</si>
  <si>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</si>
  <si>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</si>
  <si>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</si>
  <si>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</si>
  <si>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</si>
  <si>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</si>
  <si>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</si>
  <si>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</si>
  <si>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</si>
  <si>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</si>
  <si>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</si>
  <si>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</si>
  <si>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</si>
  <si>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</si>
  <si>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</si>
  <si>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</si>
  <si>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</si>
  <si>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</si>
  <si>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</si>
  <si>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</si>
  <si>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</si>
  <si>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</si>
  <si>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</si>
  <si>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</si>
  <si>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</si>
  <si>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</si>
  <si>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</si>
  <si>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</si>
  <si>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</si>
  <si>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</si>
  <si>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</si>
  <si>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</si>
  <si>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</si>
  <si>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</si>
  <si>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</si>
  <si>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</si>
  <si>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</si>
  <si>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</si>
  <si>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</si>
  <si>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</si>
  <si>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</si>
  <si>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</si>
  <si>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</si>
  <si>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</si>
  <si>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</si>
  <si>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</si>
  <si>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</si>
  <si>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</si>
  <si>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</si>
  <si>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</si>
  <si>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</si>
  <si>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</si>
  <si>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</si>
  <si>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</si>
  <si>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</si>
  <si>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</si>
  <si>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</si>
  <si>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</si>
  <si>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</si>
  <si>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</si>
  <si>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</si>
  <si>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</si>
  <si>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</si>
  <si>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</si>
  <si>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</si>
  <si>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</si>
  <si>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</si>
  <si>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</si>
  <si>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</si>
  <si>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</si>
  <si>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</si>
  <si>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</si>
  <si>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</si>
  <si>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</si>
  <si>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</si>
  <si>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</si>
  <si>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</si>
  <si>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</si>
  <si>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</si>
  <si>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</si>
  <si>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</si>
  <si>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</si>
  <si>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</si>
  <si>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</si>
  <si>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</si>
  <si>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</si>
  <si>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</si>
  <si>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</si>
  <si>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</si>
  <si>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</si>
  <si>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</si>
  <si>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</si>
  <si>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</si>
  <si>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</si>
  <si>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</si>
  <si>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</si>
  <si>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</si>
  <si>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</si>
  <si>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</si>
  <si>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</si>
  <si>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</si>
  <si>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</si>
  <si>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</si>
  <si>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</si>
  <si>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</si>
  <si>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</si>
  <si>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</si>
  <si>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</si>
  <si>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</si>
  <si>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</si>
  <si>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</si>
  <si>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</si>
  <si>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</si>
  <si>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</si>
  <si>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</si>
  <si>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</si>
  <si>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</si>
  <si>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</si>
  <si>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</si>
  <si>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</si>
  <si>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</si>
  <si>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</si>
  <si>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</si>
  <si>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</si>
  <si>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</si>
  <si>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</si>
  <si>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</si>
  <si>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</si>
  <si>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</si>
  <si>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</si>
  <si>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</si>
  <si>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</si>
  <si>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</si>
  <si>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</si>
  <si>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</si>
  <si>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</si>
  <si>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</si>
  <si>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</si>
  <si>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</si>
  <si>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</si>
  <si>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</si>
  <si>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</si>
  <si>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</si>
  <si>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</si>
  <si>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</si>
  <si>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</si>
  <si>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</si>
  <si>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</si>
  <si>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</si>
  <si>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</si>
  <si>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</si>
  <si>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</si>
  <si>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</si>
  <si>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</si>
  <si>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</si>
  <si>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</si>
  <si>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</si>
  <si>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</si>
  <si>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</si>
  <si>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</si>
  <si>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</si>
  <si>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</si>
  <si>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</si>
  <si>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</si>
  <si>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</si>
  <si>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</si>
  <si>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</si>
  <si>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</si>
  <si>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</si>
  <si>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</si>
  <si>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</si>
  <si>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</si>
  <si>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</si>
  <si>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</si>
  <si>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</si>
  <si>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</si>
  <si>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</si>
  <si>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</si>
  <si>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</si>
  <si>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</si>
  <si>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</si>
  <si>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</si>
  <si>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</si>
  <si>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</si>
  <si>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</si>
  <si>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</si>
  <si>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</si>
  <si>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</si>
  <si>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</si>
  <si>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</si>
  <si>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</si>
  <si>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</si>
  <si>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</si>
  <si>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</si>
  <si>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</si>
  <si>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</si>
  <si>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</si>
  <si>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</si>
  <si>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</si>
  <si>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</si>
  <si>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</si>
  <si>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</si>
  <si>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</si>
  <si>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</si>
  <si>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</si>
  <si>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</si>
  <si>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</si>
  <si>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</si>
  <si>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</si>
  <si>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</si>
  <si>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</si>
  <si>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</si>
  <si>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</si>
  <si>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</si>
  <si>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</si>
  <si>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</si>
  <si>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</si>
  <si>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</si>
  <si>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</si>
  <si>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</si>
  <si>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</si>
  <si>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</si>
  <si>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</si>
  <si>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</si>
  <si>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</si>
  <si>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</si>
  <si>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</si>
  <si>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</si>
  <si>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</si>
  <si>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</si>
  <si>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</si>
  <si>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</si>
  <si>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</si>
  <si>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</si>
  <si>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</si>
  <si>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</si>
  <si>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</si>
  <si>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</si>
  <si>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</si>
  <si>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</si>
  <si>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</si>
  <si>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</si>
  <si>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</si>
  <si>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</si>
  <si>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</si>
  <si>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</si>
  <si>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</si>
  <si>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</si>
  <si>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</si>
  <si>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</si>
  <si>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</si>
  <si>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</si>
  <si>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</si>
  <si>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</si>
  <si>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</si>
  <si>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</si>
  <si>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</si>
  <si>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</si>
  <si>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</si>
  <si>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</si>
  <si>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</si>
  <si>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</si>
  <si>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</si>
  <si>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</si>
  <si>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</si>
  <si>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</si>
  <si>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</si>
  <si>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</si>
  <si>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</si>
  <si>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</si>
  <si>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</si>
  <si>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</si>
  <si>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</si>
  <si>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</si>
  <si>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</si>
  <si>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</si>
  <si>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</si>
  <si>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</si>
  <si>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</si>
  <si>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</si>
  <si>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</si>
  <si>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</si>
  <si>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</si>
  <si>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</si>
  <si>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</si>
  <si>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</si>
  <si>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</si>
  <si>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</si>
  <si>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</si>
  <si>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</si>
  <si>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</si>
  <si>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</si>
  <si>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</si>
  <si>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</si>
  <si>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</si>
  <si>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</si>
  <si>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</si>
  <si>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</si>
  <si>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</si>
  <si>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</si>
  <si>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</si>
  <si>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</si>
  <si>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</si>
  <si>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</si>
  <si>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</si>
  <si>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</si>
  <si>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</si>
  <si>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</si>
  <si>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</si>
  <si>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</si>
  <si>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</si>
  <si>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</si>
  <si>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</si>
  <si>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</si>
  <si>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</si>
  <si>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</si>
  <si>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</si>
  <si>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</si>
  <si>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</si>
  <si>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</si>
  <si>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</si>
  <si>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</si>
  <si>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</si>
  <si>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</si>
  <si>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</si>
  <si>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</si>
  <si>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</si>
  <si>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</si>
  <si>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</si>
  <si>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</si>
  <si>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</si>
  <si>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</si>
  <si>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</si>
  <si>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</si>
  <si>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</si>
  <si>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</si>
  <si>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</si>
  <si>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</si>
  <si>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</si>
  <si>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</si>
  <si>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</si>
  <si>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</si>
  <si>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</si>
  <si>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</si>
  <si>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</si>
  <si>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</si>
  <si>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</si>
  <si>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</si>
  <si>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</si>
  <si>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</si>
  <si>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</si>
  <si>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</si>
  <si>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</si>
  <si>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</si>
  <si>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</si>
  <si>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</si>
  <si>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</si>
  <si>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</si>
  <si>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</si>
  <si>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</si>
  <si>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</si>
  <si>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</si>
  <si>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</si>
  <si>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</si>
  <si>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</si>
  <si>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</si>
  <si>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</si>
  <si>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</si>
  <si>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</si>
  <si>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</si>
  <si>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</si>
  <si>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</si>
  <si>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</si>
  <si>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</si>
  <si>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</si>
  <si>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</si>
  <si>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</si>
  <si>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</si>
  <si>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</si>
  <si>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</si>
  <si>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</si>
  <si>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</si>
  <si>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</si>
  <si>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</si>
  <si>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</si>
  <si>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</si>
  <si>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</si>
  <si>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</si>
  <si>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</si>
  <si>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</si>
  <si>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</si>
  <si>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</si>
  <si>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</si>
  <si>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</si>
  <si>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</si>
  <si>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</si>
  <si>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</si>
  <si>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</si>
  <si>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</si>
  <si>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</si>
  <si>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</si>
  <si>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</si>
  <si>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</si>
  <si>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</si>
  <si>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</si>
  <si>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</si>
  <si>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</si>
  <si>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</si>
  <si>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</si>
  <si>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</si>
  <si>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</si>
  <si>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</si>
  <si>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</si>
  <si>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</si>
  <si>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</si>
  <si>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</si>
  <si>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</si>
  <si>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</si>
  <si>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</si>
  <si>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</si>
  <si>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</si>
  <si>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</si>
  <si>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</si>
  <si>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</si>
  <si>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</si>
  <si>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</si>
  <si>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</si>
  <si>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</si>
  <si>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</si>
  <si>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</si>
  <si>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</si>
  <si>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</si>
  <si>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</si>
  <si>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</si>
  <si>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</si>
  <si>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</si>
  <si>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</si>
  <si>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</si>
  <si>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</si>
  <si>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</si>
  <si>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</si>
  <si>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</si>
  <si>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</si>
  <si>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</si>
  <si>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</si>
  <si>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</si>
  <si>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</si>
  <si>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</si>
  <si>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</si>
  <si>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</si>
  <si>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</si>
  <si>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</si>
  <si>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</si>
  <si>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</si>
  <si>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</si>
  <si>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</si>
  <si>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</si>
  <si>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</si>
  <si>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</si>
  <si>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</si>
  <si>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</si>
  <si>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</si>
  <si>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</si>
  <si>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</si>
  <si>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</si>
  <si>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</si>
  <si>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</si>
  <si>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</si>
  <si>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</si>
  <si>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</si>
  <si>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</si>
  <si>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</si>
  <si>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</si>
  <si>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</si>
  <si>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</si>
  <si>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</si>
  <si>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</si>
  <si>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</si>
  <si>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</si>
  <si>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</si>
  <si>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</si>
  <si>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</si>
  <si>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</si>
  <si>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</si>
  <si>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</si>
  <si>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</si>
  <si>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</si>
  <si>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</si>
  <si>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</si>
  <si>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</si>
  <si>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</si>
  <si>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</si>
  <si>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</si>
  <si>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</si>
  <si>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</si>
  <si>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</si>
  <si>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</si>
  <si>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</si>
  <si>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</si>
  <si>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</si>
  <si>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</si>
  <si>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</si>
  <si>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</si>
  <si>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</si>
  <si>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</si>
  <si>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</si>
  <si>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</si>
  <si>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</si>
  <si>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</si>
  <si>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</si>
  <si>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</si>
  <si>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</si>
  <si>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</si>
  <si>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</si>
  <si>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</si>
  <si>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</si>
  <si>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</si>
  <si>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</si>
  <si>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</si>
  <si>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</si>
  <si>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</si>
  <si>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</si>
  <si>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</si>
  <si>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</si>
  <si>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</si>
  <si>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</si>
  <si>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</si>
  <si>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</si>
  <si>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</si>
  <si>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</si>
  <si>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</si>
  <si>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</si>
  <si>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</si>
  <si>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</si>
  <si>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</si>
  <si>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</si>
  <si>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</si>
  <si>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</si>
  <si>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</si>
  <si>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</si>
  <si>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</si>
  <si>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</si>
  <si>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</si>
  <si>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</si>
  <si>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</si>
  <si>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</si>
  <si>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</si>
  <si>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</si>
  <si>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</si>
  <si>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</si>
  <si>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</si>
  <si>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</si>
  <si>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</si>
  <si>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</si>
  <si>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</si>
  <si>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</si>
  <si>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</si>
  <si>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</si>
  <si>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</si>
  <si>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</si>
  <si>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</si>
  <si>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</si>
  <si>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</si>
  <si>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</si>
  <si>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</si>
  <si>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</si>
  <si>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</si>
  <si>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</si>
  <si>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</si>
  <si>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</si>
  <si>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</si>
  <si>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</si>
  <si>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</si>
  <si>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</si>
  <si>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</si>
  <si>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</si>
  <si>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</si>
  <si>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</si>
  <si>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</si>
  <si>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</si>
  <si>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</si>
  <si>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</si>
  <si>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</si>
  <si>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</si>
  <si>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</si>
  <si>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</si>
  <si>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</si>
  <si>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</si>
  <si>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</si>
  <si>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</si>
  <si>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</si>
  <si>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</si>
  <si>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</si>
  <si>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</si>
  <si>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</si>
  <si>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</si>
  <si>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</si>
  <si>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</si>
  <si>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</si>
  <si>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</si>
  <si>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</si>
  <si>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</si>
  <si>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</si>
  <si>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</si>
  <si>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</si>
  <si>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</si>
  <si>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</si>
  <si>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</si>
  <si>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</si>
  <si>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</si>
  <si>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</si>
  <si>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</si>
  <si>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</si>
  <si>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</si>
  <si>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</si>
  <si>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</si>
  <si>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</si>
  <si>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</si>
  <si>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</si>
  <si>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</si>
  <si>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</si>
  <si>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</si>
  <si>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</si>
  <si>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</si>
  <si>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</si>
  <si>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</si>
  <si>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</si>
  <si>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</si>
  <si>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</si>
  <si>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</si>
  <si>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</si>
  <si>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</si>
  <si>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</si>
  <si>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</si>
  <si>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</si>
  <si>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</si>
  <si>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</si>
  <si>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</si>
  <si>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</si>
  <si>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</si>
  <si>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</si>
  <si>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</si>
  <si>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</si>
  <si>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</si>
  <si>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</si>
  <si>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</si>
  <si>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</si>
  <si>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</si>
  <si>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</si>
  <si>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</si>
  <si>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</si>
  <si>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</si>
  <si>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</si>
  <si>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</si>
  <si>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</si>
  <si>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</si>
  <si>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</si>
  <si>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</si>
  <si>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</si>
  <si>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</si>
  <si>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</si>
  <si>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</si>
  <si>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</si>
  <si>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</si>
  <si>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</si>
  <si>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</si>
  <si>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</si>
  <si>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</si>
  <si>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</si>
  <si>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</si>
  <si>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</si>
  <si>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</si>
  <si>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</si>
  <si>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</si>
  <si>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</si>
  <si>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</si>
  <si>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</si>
  <si>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</si>
  <si>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</si>
  <si>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</si>
  <si>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</si>
  <si>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</si>
  <si>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</si>
  <si>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</si>
  <si>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</si>
  <si>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</si>
  <si>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</si>
  <si>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</si>
  <si>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</si>
  <si>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</si>
  <si>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</si>
  <si>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</si>
  <si>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</si>
  <si>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</si>
  <si>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</si>
  <si>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</si>
  <si>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</si>
  <si>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</si>
  <si>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</si>
  <si>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</si>
  <si>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</si>
  <si>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</si>
  <si>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</si>
  <si>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</si>
  <si>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</si>
  <si>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</si>
  <si>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</si>
  <si>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</si>
  <si>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</si>
  <si>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</si>
  <si>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</si>
  <si>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</si>
  <si>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</si>
  <si>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</si>
  <si>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</si>
  <si>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</si>
  <si>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</si>
  <si>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</si>
  <si>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</si>
  <si>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</si>
  <si>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</si>
  <si>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</si>
  <si>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</si>
  <si>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</si>
  <si>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</si>
  <si>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</si>
  <si>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</si>
  <si>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</si>
  <si>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</si>
  <si>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</si>
  <si>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</si>
  <si>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</si>
  <si>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</si>
  <si>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</si>
  <si>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</si>
  <si>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</si>
  <si>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</si>
  <si>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</si>
  <si>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</si>
  <si>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</si>
  <si>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</si>
  <si>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</si>
  <si>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</si>
  <si>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</si>
  <si>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</si>
  <si>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</si>
  <si>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</si>
  <si>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</si>
  <si>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</si>
  <si>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</si>
  <si>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</si>
  <si>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</si>
  <si>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</si>
  <si>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</si>
  <si>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</si>
  <si>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</si>
  <si>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</si>
  <si>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</si>
  <si>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</si>
  <si>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</si>
  <si>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</si>
  <si>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</si>
  <si>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</si>
  <si>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</si>
  <si>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</si>
  <si>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</si>
  <si>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</si>
  <si>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</si>
  <si>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</si>
  <si>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</si>
  <si>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</si>
  <si>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</si>
  <si>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</si>
  <si>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</si>
  <si>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</si>
  <si>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</si>
  <si>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</si>
  <si>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</si>
  <si>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</si>
  <si>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</si>
  <si>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</si>
  <si>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</si>
  <si>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</si>
  <si>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</si>
  <si>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</si>
  <si>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</si>
  <si>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</si>
  <si>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</si>
  <si>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</si>
  <si>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</si>
  <si>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</si>
  <si>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</si>
  <si>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</si>
  <si>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</si>
  <si>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</si>
  <si>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</si>
  <si>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</si>
  <si>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</si>
  <si>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</si>
  <si>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</si>
  <si>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</si>
  <si>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</si>
  <si>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</si>
  <si>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</si>
  <si>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</si>
  <si>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</si>
  <si>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</si>
  <si>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</si>
  <si>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</si>
  <si>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</si>
  <si>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</si>
  <si>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</si>
  <si>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</si>
  <si>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</si>
  <si>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</si>
  <si>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</si>
  <si>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</si>
  <si>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</si>
  <si>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</si>
  <si>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</si>
  <si>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</si>
  <si>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</si>
  <si>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</si>
  <si>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</si>
  <si>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</si>
  <si>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</si>
  <si>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</si>
  <si>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</si>
  <si>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</si>
  <si>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</si>
  <si>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</si>
  <si>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</si>
  <si>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</si>
  <si>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</si>
  <si>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</si>
  <si>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</si>
  <si>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</si>
  <si>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</si>
  <si>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</si>
  <si>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</si>
  <si>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</si>
  <si>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</si>
  <si>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</si>
  <si>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</si>
  <si>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</si>
  <si>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</si>
  <si>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</si>
  <si>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</si>
  <si>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</si>
  <si>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</si>
  <si>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</si>
  <si>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</si>
  <si>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</si>
  <si>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</si>
  <si>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</si>
  <si>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</si>
  <si>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</si>
  <si>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</si>
  <si>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</si>
  <si>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</si>
  <si>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</si>
  <si>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</si>
  <si>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</si>
  <si>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</si>
  <si>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</si>
  <si>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</si>
  <si>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</si>
  <si>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</si>
  <si>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</si>
  <si>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</si>
  <si>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</si>
  <si>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</si>
  <si>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</si>
  <si>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</si>
  <si>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</si>
  <si>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</si>
  <si>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</si>
  <si>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</si>
  <si>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</si>
  <si>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</si>
  <si>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</si>
  <si>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</si>
  <si>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</si>
  <si>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</si>
  <si>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</si>
  <si>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</si>
  <si>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</si>
  <si>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</si>
  <si>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</si>
  <si>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</si>
  <si>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</si>
  <si>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</si>
  <si>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</si>
  <si>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</si>
  <si>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</si>
  <si>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</si>
  <si>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</si>
  <si>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</si>
  <si>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</si>
  <si>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</si>
  <si>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</si>
  <si>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</si>
  <si>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</si>
  <si>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</si>
  <si>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</si>
  <si>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</si>
  <si>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</si>
  <si>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</si>
  <si>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</si>
  <si>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</si>
  <si>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</si>
  <si>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</si>
  <si>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</si>
  <si>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</si>
  <si>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</si>
  <si>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</si>
  <si>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</si>
  <si>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</si>
  <si>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</si>
  <si>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</si>
  <si>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</si>
  <si>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</si>
  <si>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</si>
  <si>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</si>
  <si>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</si>
  <si>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</si>
  <si>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</si>
  <si>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</si>
  <si>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</si>
  <si>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</si>
  <si>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</si>
  <si>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</si>
  <si>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</si>
  <si>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</si>
  <si>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</si>
  <si>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</si>
  <si>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</si>
  <si>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</si>
  <si>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</si>
  <si>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</si>
  <si>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</si>
  <si>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</si>
  <si>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</si>
  <si>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</si>
  <si>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</si>
  <si>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</si>
  <si>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</si>
  <si>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</si>
  <si>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</si>
  <si>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</si>
  <si>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</si>
  <si>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</si>
  <si>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</si>
  <si>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</si>
  <si>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</si>
  <si>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</si>
  <si>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</si>
  <si>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</si>
  <si>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</si>
  <si>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</si>
  <si>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</si>
  <si>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</si>
  <si>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</si>
  <si>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</si>
  <si>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</si>
  <si>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</si>
  <si>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</si>
  <si>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</si>
  <si>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</si>
  <si>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</si>
  <si>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</si>
  <si>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</si>
  <si>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</si>
  <si>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</si>
  <si>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</si>
  <si>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</si>
  <si>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</si>
  <si>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</si>
  <si>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</si>
  <si>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</si>
  <si>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</si>
  <si>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</si>
  <si>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</si>
  <si>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</si>
  <si>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</si>
  <si>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</si>
  <si>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</si>
  <si>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</si>
  <si>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</si>
  <si>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</si>
  <si>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</si>
  <si>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</si>
  <si>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</si>
  <si>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</si>
  <si>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</si>
  <si>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</si>
  <si>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</si>
  <si>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</si>
  <si>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</si>
  <si>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</si>
  <si>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</si>
  <si>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</si>
  <si>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</si>
  <si>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</si>
  <si>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</si>
  <si>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</si>
  <si>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</si>
  <si>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</si>
  <si>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</si>
  <si>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</si>
  <si>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</si>
  <si>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</si>
  <si>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</si>
  <si>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</si>
  <si>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</si>
  <si>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</si>
  <si>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</si>
  <si>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</si>
  <si>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</si>
  <si>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</si>
  <si>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</si>
  <si>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</si>
  <si>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</si>
  <si>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</si>
  <si>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</si>
  <si>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</si>
  <si>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</si>
  <si>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</si>
  <si>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</si>
  <si>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</si>
  <si>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</si>
  <si>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</si>
  <si>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</si>
  <si>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</si>
  <si>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</si>
  <si>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</si>
  <si>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</si>
  <si>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</si>
  <si>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</si>
  <si>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</si>
  <si>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</si>
  <si>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</si>
  <si>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</si>
  <si>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</si>
  <si>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</si>
  <si>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</si>
  <si>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</si>
  <si>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</si>
  <si>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</si>
  <si>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</si>
  <si>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</si>
  <si>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</si>
  <si>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</si>
  <si>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</si>
  <si>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</si>
  <si>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</si>
  <si>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</si>
  <si>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</si>
  <si>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</si>
  <si>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</si>
  <si>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</si>
  <si>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</si>
  <si>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</si>
  <si>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</si>
  <si>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</si>
  <si>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</si>
  <si>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</si>
  <si>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</si>
  <si>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</si>
  <si>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</si>
  <si>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</si>
  <si>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</si>
  <si>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</si>
  <si>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</si>
  <si>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</si>
  <si>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</si>
  <si>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</si>
  <si>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</si>
  <si>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</si>
  <si>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</si>
  <si>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</si>
  <si>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</si>
  <si>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</si>
  <si>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</si>
  <si>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</si>
  <si>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</si>
  <si>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</si>
  <si>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</si>
  <si>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</si>
  <si>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</si>
  <si>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</si>
  <si>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</si>
  <si>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</si>
  <si>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</si>
  <si>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</si>
  <si>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</si>
  <si>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</si>
  <si>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</si>
  <si>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</si>
  <si>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</si>
  <si>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</si>
  <si>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</si>
  <si>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</si>
  <si>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</si>
  <si>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</si>
  <si>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</si>
  <si>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</si>
  <si>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</si>
  <si>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</si>
  <si>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</si>
  <si>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</si>
  <si>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</si>
  <si>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</si>
  <si>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</si>
  <si>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</si>
  <si>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</si>
  <si>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</si>
  <si>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</si>
  <si>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</si>
  <si>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</si>
  <si>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</si>
  <si>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</si>
  <si>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</si>
  <si>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</si>
  <si>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</si>
  <si>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</si>
  <si>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</si>
  <si>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</si>
  <si>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</si>
  <si>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</si>
  <si>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</si>
  <si>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</si>
  <si>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</si>
  <si>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</si>
  <si>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</si>
  <si>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</si>
  <si>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</si>
  <si>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</si>
  <si>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</si>
  <si>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</si>
  <si>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</si>
  <si>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</si>
  <si>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</si>
  <si>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</si>
  <si>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</si>
  <si>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</si>
  <si>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</si>
  <si>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</si>
  <si>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</si>
  <si>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</si>
  <si>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</si>
  <si>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</si>
  <si>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</si>
  <si>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</si>
  <si>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</si>
  <si>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</si>
  <si>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</si>
  <si>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</si>
  <si>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</si>
  <si>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</si>
  <si>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</si>
  <si>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</si>
  <si>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</si>
  <si>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</si>
  <si>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</si>
  <si>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</si>
  <si>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</si>
  <si>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</si>
  <si>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</si>
  <si>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</si>
  <si>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</si>
  <si>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</si>
  <si>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</si>
  <si>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</si>
  <si>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</si>
  <si>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</si>
  <si>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</si>
  <si>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</si>
  <si>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</si>
  <si>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</si>
  <si>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</si>
  <si>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</si>
  <si>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</si>
  <si>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</si>
  <si>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</si>
  <si>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</si>
  <si>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</si>
  <si>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</si>
  <si>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</si>
  <si>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</si>
  <si>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</si>
  <si>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</si>
  <si>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</si>
  <si>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</si>
  <si>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</si>
  <si>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</si>
  <si>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</si>
  <si>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</si>
  <si>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</si>
  <si>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</si>
  <si>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</si>
  <si>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</si>
  <si>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</si>
  <si>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</si>
  <si>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</si>
  <si>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</si>
  <si>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</si>
  <si>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</si>
  <si>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</si>
  <si>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</si>
  <si>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</si>
  <si>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</si>
  <si>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</si>
  <si>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</si>
  <si>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</si>
  <si>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</si>
  <si>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</si>
  <si>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</si>
  <si>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</si>
  <si>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</si>
  <si>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</si>
  <si>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</si>
  <si>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</si>
  <si>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</si>
  <si>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</si>
  <si>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</si>
  <si>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</si>
  <si>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</si>
  <si>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</si>
  <si>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</si>
  <si>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</si>
  <si>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</si>
  <si>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</si>
  <si>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</si>
  <si>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</si>
  <si>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</si>
  <si>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</si>
  <si>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</si>
  <si>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</si>
  <si>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</si>
  <si>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</si>
  <si>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</si>
  <si>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</si>
  <si>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</si>
  <si>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</si>
  <si>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</si>
  <si>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</si>
  <si>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</si>
  <si>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</si>
  <si>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</si>
  <si>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</si>
  <si>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</si>
  <si>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</si>
  <si>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</si>
  <si>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</si>
  <si>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</si>
  <si>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</si>
  <si>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</si>
  <si>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</si>
  <si>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</si>
  <si>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</si>
  <si>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</si>
  <si>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</si>
  <si>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</si>
  <si>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</si>
  <si>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</si>
  <si>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</si>
  <si>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</si>
  <si>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</si>
  <si>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</si>
  <si>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</si>
  <si>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</si>
  <si>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</si>
  <si>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</si>
  <si>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</si>
  <si>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</si>
  <si>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</si>
  <si>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</si>
  <si>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</si>
  <si>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</si>
  <si>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</si>
  <si>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</si>
  <si>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</si>
  <si>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</si>
  <si>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</si>
  <si>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</si>
  <si>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</si>
  <si>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</si>
  <si>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</si>
  <si>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</si>
  <si>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</si>
  <si>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</si>
  <si>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</si>
  <si>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</si>
  <si>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</si>
  <si>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</si>
  <si>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</si>
  <si>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</si>
  <si>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</si>
  <si>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</si>
  <si>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</si>
  <si>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</si>
  <si>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</si>
  <si>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</si>
  <si>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</si>
  <si>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</si>
  <si>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</si>
  <si>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</si>
  <si>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</si>
  <si>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</si>
  <si>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</si>
  <si>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</si>
  <si>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</si>
  <si>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</si>
  <si>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</si>
  <si>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</si>
  <si>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</si>
  <si>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</si>
  <si>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</si>
  <si>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</si>
  <si>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</si>
  <si>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</si>
  <si>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</si>
  <si>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</si>
  <si>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</si>
  <si>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</si>
  <si>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</si>
  <si>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</si>
  <si>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</si>
  <si>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</si>
  <si>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</si>
  <si>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</si>
  <si>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</si>
  <si>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</si>
  <si>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</si>
  <si>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</si>
  <si>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</si>
  <si>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</si>
  <si>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</si>
  <si>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</si>
  <si>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</si>
  <si>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</si>
  <si>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</si>
  <si>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</si>
  <si>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</si>
  <si>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</si>
  <si>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</si>
  <si>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</si>
  <si>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</si>
  <si>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</si>
  <si>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</si>
  <si>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</si>
  <si>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</si>
  <si>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</si>
  <si>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</si>
  <si>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</si>
  <si>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</si>
  <si>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</si>
  <si>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</si>
  <si>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</si>
  <si>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</si>
  <si>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</si>
  <si>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</si>
  <si>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</si>
  <si>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</si>
  <si>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</si>
  <si>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</si>
  <si>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</si>
  <si>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</si>
  <si>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</si>
  <si>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</si>
  <si>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</si>
  <si>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</si>
  <si>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</si>
  <si>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</si>
  <si>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</si>
  <si>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</si>
  <si>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</si>
  <si>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</si>
  <si>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</si>
  <si>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</si>
  <si>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</si>
  <si>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</si>
  <si>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</si>
  <si>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</si>
  <si>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</si>
  <si>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</si>
  <si>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</si>
  <si>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</si>
  <si>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</si>
  <si>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</si>
  <si>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</si>
  <si>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</si>
  <si>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</si>
  <si>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</si>
  <si>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</si>
  <si>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</si>
  <si>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</si>
  <si>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</si>
  <si>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</si>
  <si>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</si>
  <si>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</si>
  <si>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</si>
  <si>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</si>
  <si>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</si>
  <si>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</si>
  <si>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</si>
  <si>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</si>
  <si>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</si>
  <si>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</si>
  <si>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</si>
  <si>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</si>
  <si>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</si>
  <si>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</si>
  <si>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</si>
  <si>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</si>
  <si>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</si>
  <si>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</si>
  <si>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</si>
  <si>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</si>
  <si>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</si>
  <si>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</si>
  <si>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</si>
  <si>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</si>
  <si>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</si>
  <si>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</si>
  <si>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</si>
  <si>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</si>
  <si>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</si>
  <si>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</si>
  <si>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</si>
  <si>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</si>
  <si>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</si>
  <si>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</si>
  <si>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</si>
  <si>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</si>
  <si>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</si>
  <si>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</si>
  <si>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</si>
  <si>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</si>
  <si>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</si>
  <si>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</si>
  <si>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</si>
  <si>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</si>
  <si>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</si>
  <si>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</si>
  <si>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</si>
  <si>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</si>
  <si>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</si>
  <si>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</si>
  <si>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</si>
  <si>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</si>
  <si>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</si>
  <si>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</si>
  <si>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</si>
  <si>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</si>
  <si>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</si>
  <si>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</si>
  <si>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</si>
  <si>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</si>
  <si>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</si>
  <si>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</si>
  <si>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</si>
  <si>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</si>
  <si>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</si>
  <si>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</si>
  <si>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</si>
  <si>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</si>
  <si>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</si>
  <si>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</si>
  <si>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</si>
  <si>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</si>
  <si>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</si>
  <si>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</si>
  <si>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</si>
  <si>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</si>
  <si>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</si>
  <si>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</si>
  <si>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</si>
  <si>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</si>
  <si>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</si>
  <si>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</si>
  <si>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</si>
  <si>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</si>
  <si>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</si>
  <si>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</si>
  <si>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</si>
  <si>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</si>
  <si>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</si>
  <si>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</si>
  <si>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</si>
  <si>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</si>
  <si>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</si>
  <si>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</si>
  <si>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</si>
  <si>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</si>
  <si>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</si>
  <si>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</si>
  <si>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</si>
  <si>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</si>
  <si>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</si>
  <si>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</si>
  <si>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</si>
  <si>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</si>
  <si>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</si>
  <si>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</si>
  <si>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</si>
  <si>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</si>
  <si>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</si>
  <si>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</si>
  <si>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</si>
  <si>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</si>
  <si>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</si>
  <si>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</si>
  <si>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</si>
  <si>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</si>
  <si>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</si>
  <si>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</si>
  <si>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</si>
  <si>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</si>
  <si>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</si>
  <si>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</si>
  <si>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</si>
  <si>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</si>
  <si>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</si>
  <si>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</si>
  <si>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</si>
  <si>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</si>
  <si>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</si>
  <si>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</si>
  <si>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</si>
  <si>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</si>
  <si>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</si>
  <si>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</si>
  <si>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</si>
  <si>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</si>
  <si>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</si>
  <si>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</si>
  <si>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</si>
  <si>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</si>
  <si>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</si>
  <si>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</si>
  <si>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</si>
  <si>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</si>
  <si>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</si>
  <si>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</si>
  <si>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</si>
  <si>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</si>
  <si>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</si>
  <si>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</si>
  <si>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</si>
  <si>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</si>
  <si>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</si>
  <si>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</si>
  <si>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</si>
  <si>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</si>
  <si>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</si>
  <si>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</si>
  <si>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</si>
  <si>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</si>
  <si>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</si>
  <si>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</si>
  <si>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</si>
  <si>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</si>
  <si>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</si>
  <si>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</si>
  <si>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</si>
  <si>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</si>
  <si>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</si>
  <si>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</si>
  <si>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</si>
  <si>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</si>
  <si>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</si>
  <si>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</si>
  <si>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</si>
  <si>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</si>
  <si>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</si>
  <si>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</si>
  <si>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</si>
  <si>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</si>
  <si>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</si>
  <si>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</si>
  <si>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</si>
  <si>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</si>
  <si>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</si>
  <si>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</si>
  <si>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</si>
  <si>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</si>
  <si>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</si>
  <si>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</si>
  <si>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</si>
  <si>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</si>
  <si>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</si>
  <si>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</si>
  <si>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</si>
  <si>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</si>
  <si>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</si>
  <si>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</si>
  <si>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</si>
  <si>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</si>
  <si>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</si>
  <si>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</si>
  <si>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</si>
  <si>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</si>
  <si>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</si>
  <si>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</si>
  <si>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</si>
  <si>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</si>
  <si>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</si>
  <si>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</si>
  <si>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</si>
  <si>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</si>
  <si>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</si>
  <si>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</si>
  <si>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</si>
  <si>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</si>
  <si>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</si>
  <si>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</si>
  <si>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</si>
  <si>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</si>
  <si>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</si>
  <si>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</si>
  <si>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</si>
  <si>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</si>
  <si>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</si>
  <si>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</si>
  <si>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</si>
  <si>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</si>
  <si>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</si>
  <si>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</si>
  <si>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</si>
  <si>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</si>
  <si>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</si>
  <si>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</si>
  <si>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</si>
  <si>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</si>
  <si>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</si>
  <si>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</si>
  <si>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</si>
  <si>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</si>
  <si>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</si>
  <si>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</si>
  <si>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</si>
  <si>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</si>
  <si>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</si>
  <si>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</si>
  <si>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</si>
  <si>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</si>
  <si>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</si>
  <si>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</si>
  <si>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</si>
  <si>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</si>
  <si>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</si>
  <si>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</si>
  <si>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</si>
  <si>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</si>
  <si>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</si>
  <si>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</si>
  <si>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</si>
  <si>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</si>
  <si>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</si>
  <si>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</si>
  <si>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</si>
  <si>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</si>
  <si>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</si>
  <si>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</si>
  <si>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</si>
  <si>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</si>
  <si>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</si>
  <si>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</si>
  <si>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</si>
  <si>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</si>
  <si>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</si>
  <si>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</si>
  <si>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</si>
  <si>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</si>
  <si>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</si>
  <si>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</si>
  <si>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</si>
  <si>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</si>
  <si>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</si>
  <si>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</si>
  <si>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</si>
  <si>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</si>
  <si>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</si>
  <si>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</si>
  <si>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</si>
  <si>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</si>
  <si>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</si>
  <si>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</si>
  <si>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</si>
  <si>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</si>
  <si>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</si>
  <si>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</si>
  <si>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</si>
  <si>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</si>
  <si>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</si>
  <si>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</si>
  <si>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</si>
  <si>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</si>
  <si>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</si>
  <si>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</si>
  <si>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</si>
  <si>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</si>
  <si>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</si>
  <si>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</si>
  <si>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</si>
  <si>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</si>
  <si>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</si>
  <si>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</si>
  <si>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</si>
  <si>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</si>
  <si>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</si>
  <si>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</si>
  <si>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</si>
  <si>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</si>
  <si>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</si>
  <si>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</si>
  <si>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</si>
  <si>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</si>
  <si>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</si>
  <si>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</si>
  <si>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</si>
  <si>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</si>
  <si>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</si>
  <si>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</si>
  <si>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</si>
  <si>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</si>
  <si>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</si>
  <si>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</si>
  <si>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</si>
  <si>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</si>
  <si>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</si>
  <si>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</si>
  <si>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</si>
  <si>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</si>
  <si>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</si>
  <si>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</si>
  <si>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</si>
  <si>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</si>
  <si>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</si>
  <si>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</si>
  <si>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</si>
  <si>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</si>
  <si>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</si>
  <si>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</si>
  <si>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</si>
  <si>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</si>
  <si>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</si>
  <si>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</si>
  <si>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</si>
  <si>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</si>
  <si>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</si>
  <si>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</si>
  <si>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</si>
  <si>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</si>
  <si>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</si>
  <si>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</si>
  <si>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</si>
  <si>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</si>
  <si>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</si>
  <si>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</si>
  <si>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</si>
  <si>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</si>
  <si>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</si>
  <si>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</si>
  <si>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</si>
  <si>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</si>
  <si>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</si>
  <si>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</si>
  <si>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</si>
  <si>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</si>
  <si>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</si>
  <si>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</si>
  <si>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</si>
  <si>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</si>
  <si>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</si>
  <si>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</si>
  <si>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</si>
  <si>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</si>
  <si>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</si>
  <si>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</si>
  <si>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</si>
  <si>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</si>
  <si>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</si>
  <si>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</si>
  <si>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</si>
  <si>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</si>
  <si>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</si>
  <si>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</si>
  <si>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</si>
  <si>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</si>
  <si>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</si>
  <si>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</si>
  <si>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</si>
  <si>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</si>
  <si>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</si>
  <si>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</si>
  <si>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</si>
  <si>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</si>
  <si>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</si>
  <si>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</si>
  <si>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</si>
  <si>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</si>
  <si>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</si>
  <si>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</si>
  <si>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</si>
  <si>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</si>
  <si>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</si>
  <si>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</si>
  <si>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</si>
  <si>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</si>
  <si>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</si>
  <si>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</si>
  <si>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</si>
  <si>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</si>
  <si>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</si>
  <si>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</si>
  <si>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</si>
  <si>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</si>
  <si>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</si>
  <si>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</si>
  <si>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</si>
  <si>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</si>
  <si>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</si>
  <si>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</si>
  <si>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</si>
  <si>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</si>
  <si>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</si>
  <si>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</si>
  <si>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</si>
  <si>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</si>
  <si>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</si>
  <si>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</si>
  <si>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</si>
  <si>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</si>
  <si>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</si>
  <si>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</si>
  <si>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</si>
  <si>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</si>
  <si>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</si>
  <si>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</si>
  <si>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</si>
  <si>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</si>
  <si>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</si>
  <si>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</si>
  <si>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</si>
  <si>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</si>
  <si>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</si>
  <si>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</si>
  <si>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</si>
  <si>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</si>
  <si>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</si>
  <si>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</si>
  <si>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</si>
  <si>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</si>
  <si>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</si>
  <si>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</si>
  <si>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</si>
  <si>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</si>
  <si>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</si>
  <si>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</si>
  <si>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</si>
  <si>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</si>
  <si>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</si>
  <si>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</si>
  <si>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</si>
  <si>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</si>
  <si>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</si>
  <si>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</si>
  <si>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</si>
  <si>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</si>
  <si>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</si>
  <si>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</si>
  <si>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</si>
  <si>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</si>
  <si>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</si>
  <si>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</si>
  <si>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</si>
  <si>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</si>
  <si>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</si>
  <si>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</si>
  <si>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</si>
  <si>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</si>
  <si>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</si>
  <si>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</si>
  <si>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</si>
  <si>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</si>
  <si>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</si>
  <si>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</si>
  <si>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</si>
  <si>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</si>
  <si>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</si>
  <si>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</si>
  <si>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</si>
  <si>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</si>
  <si>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</si>
  <si>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</si>
  <si>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</si>
  <si>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</si>
  <si>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</si>
  <si>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</si>
  <si>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</si>
  <si>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</si>
  <si>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</si>
  <si>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</si>
  <si>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</si>
  <si>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</si>
  <si>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</si>
  <si>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</si>
  <si>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</si>
  <si>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</si>
  <si>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</si>
  <si>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</si>
  <si>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</si>
  <si>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</si>
  <si>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</si>
  <si>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</si>
  <si>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</si>
  <si>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</si>
  <si>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</si>
  <si>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</si>
  <si>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</si>
  <si>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</si>
  <si>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</si>
  <si>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</si>
  <si>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</si>
  <si>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</si>
  <si>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</si>
  <si>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</si>
  <si>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</si>
  <si>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</si>
  <si>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</si>
  <si>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</si>
  <si>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</si>
  <si>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</si>
  <si>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</si>
  <si>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</si>
  <si>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</si>
  <si>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</si>
  <si>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</si>
  <si>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</si>
  <si>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</si>
  <si>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</si>
  <si>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</si>
  <si>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</si>
  <si>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</si>
  <si>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</si>
  <si>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</si>
  <si>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</si>
  <si>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</si>
  <si>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</si>
  <si>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</si>
  <si>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</si>
  <si>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</si>
  <si>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</si>
  <si>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</si>
  <si>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</si>
  <si>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</si>
  <si>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</si>
  <si>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</si>
  <si>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</si>
  <si>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</si>
  <si>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</si>
  <si>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</si>
  <si>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</si>
  <si>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</si>
  <si>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</si>
  <si>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</si>
  <si>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</si>
  <si>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</si>
  <si>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</si>
  <si>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</si>
  <si>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</si>
  <si>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</si>
  <si>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</si>
  <si>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</si>
  <si>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</si>
  <si>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</si>
  <si>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</si>
  <si>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</si>
  <si>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</si>
  <si>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</si>
  <si>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</si>
  <si>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</si>
  <si>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</si>
  <si>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</si>
  <si>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</si>
  <si>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</si>
  <si>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</si>
  <si>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</si>
  <si>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</si>
  <si>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</si>
  <si>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</si>
  <si>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</si>
  <si>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</si>
  <si>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</si>
  <si>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</si>
  <si>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</si>
  <si>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</si>
  <si>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</si>
  <si>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</si>
  <si>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</si>
  <si>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</si>
  <si>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</si>
  <si>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</si>
  <si>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</si>
  <si>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</si>
  <si>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</si>
  <si>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</si>
  <si>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</si>
  <si>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</si>
  <si>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</si>
  <si>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</si>
  <si>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</si>
  <si>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</si>
  <si>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</si>
  <si>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</si>
  <si>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</si>
  <si>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</si>
  <si>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</si>
  <si>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</si>
  <si>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</si>
  <si>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</si>
  <si>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</si>
  <si>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</si>
  <si>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</si>
  <si>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</si>
  <si>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</si>
  <si>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</si>
  <si>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</si>
  <si>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</si>
  <si>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</si>
  <si>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</si>
  <si>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</si>
  <si>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</si>
  <si>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</si>
  <si>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</si>
  <si>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</si>
  <si>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</si>
  <si>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</si>
  <si>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</si>
  <si>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</si>
  <si>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</si>
  <si>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</si>
  <si>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</si>
  <si>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</si>
  <si>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</si>
  <si>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</si>
  <si>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</si>
  <si>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</si>
  <si>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</si>
  <si>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</si>
  <si>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</si>
  <si>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</si>
  <si>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</si>
  <si>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</si>
  <si>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</si>
  <si>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</si>
  <si>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</si>
  <si>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</si>
  <si>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</si>
  <si>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</si>
  <si>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</si>
  <si>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</si>
  <si>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</si>
  <si>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</si>
  <si>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</si>
  <si>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</si>
  <si>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</si>
  <si>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</si>
  <si>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</si>
  <si>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</si>
  <si>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</si>
  <si>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</si>
  <si>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</si>
  <si>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</si>
  <si>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</si>
  <si>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</si>
  <si>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</si>
  <si>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</si>
  <si>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</si>
  <si>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</si>
  <si>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</si>
  <si>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</si>
  <si>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</si>
  <si>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</si>
  <si>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</si>
  <si>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</si>
  <si>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</si>
  <si>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</si>
  <si>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</si>
  <si>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</si>
  <si>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</si>
  <si>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</si>
  <si>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</si>
  <si>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</si>
  <si>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</si>
  <si>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</si>
  <si>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</si>
  <si>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</si>
  <si>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</si>
  <si>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</si>
  <si>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</si>
  <si>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</si>
  <si>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</si>
  <si>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</si>
  <si>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</si>
  <si>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</si>
  <si>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</si>
  <si>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</si>
  <si>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</si>
  <si>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</si>
  <si>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</si>
  <si>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</si>
  <si>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</si>
  <si>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</si>
  <si>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</si>
  <si>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</si>
  <si>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</si>
  <si>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</si>
  <si>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</si>
  <si>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</si>
  <si>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</si>
  <si>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</si>
  <si>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</si>
  <si>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</si>
  <si>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</si>
  <si>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</si>
  <si>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</si>
  <si>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</si>
  <si>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</si>
  <si>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</si>
  <si>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</si>
  <si>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</si>
  <si>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</si>
  <si>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</si>
  <si>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</si>
  <si>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</si>
  <si>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</si>
  <si>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</si>
  <si>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</si>
  <si>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</si>
  <si>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</si>
  <si>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</si>
  <si>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</si>
  <si>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</si>
  <si>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</si>
  <si>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</si>
  <si>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</si>
  <si>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</si>
  <si>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</si>
  <si>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</si>
  <si>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</si>
  <si>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</si>
  <si>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</si>
  <si>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</si>
  <si>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</si>
  <si>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</si>
  <si>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</si>
  <si>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</si>
  <si>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</si>
  <si>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</si>
  <si>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</si>
  <si>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</si>
  <si>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</si>
  <si>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</si>
  <si>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</si>
  <si>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</si>
  <si>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</si>
  <si>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</si>
  <si>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</si>
  <si>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</si>
  <si>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</si>
  <si>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</si>
  <si>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</si>
  <si>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</si>
  <si>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</si>
  <si>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</si>
  <si>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</si>
  <si>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</si>
  <si>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</si>
  <si>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</si>
  <si>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</si>
  <si>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</si>
  <si>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</si>
  <si>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</si>
  <si>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</si>
  <si>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</si>
  <si>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</si>
  <si>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</si>
  <si>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</si>
  <si>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</si>
  <si>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</si>
  <si>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</si>
  <si>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</si>
  <si>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</si>
  <si>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</si>
  <si>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</si>
  <si>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</si>
  <si>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</si>
  <si>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</si>
  <si>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</si>
  <si>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</si>
  <si>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</si>
  <si>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</si>
  <si>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</si>
  <si>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</si>
  <si>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</si>
  <si>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</si>
  <si>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</si>
  <si>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</si>
  <si>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</si>
  <si>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</si>
  <si>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</si>
  <si>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</si>
  <si>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</si>
  <si>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</si>
  <si>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</si>
  <si>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</si>
  <si>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</si>
  <si>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</si>
  <si>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</si>
  <si>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</si>
  <si>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</si>
  <si>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</si>
  <si>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</si>
  <si>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</si>
  <si>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</si>
  <si>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</si>
  <si>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</si>
  <si>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</si>
  <si>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</si>
  <si>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</si>
  <si>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</si>
  <si>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</si>
  <si>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</si>
  <si>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</si>
  <si>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</si>
  <si>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</si>
  <si>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</si>
  <si>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</si>
  <si>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</si>
  <si>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</si>
  <si>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</si>
  <si>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</si>
  <si>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</si>
  <si>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</si>
  <si>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</si>
  <si>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</si>
  <si>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</si>
  <si>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</si>
  <si>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</si>
  <si>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</si>
  <si>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</si>
  <si>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</si>
  <si>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</si>
  <si>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</si>
  <si>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</si>
  <si>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</si>
  <si>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</si>
  <si>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</si>
  <si>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</si>
  <si>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</si>
  <si>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</si>
  <si>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</si>
  <si>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</si>
  <si>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</si>
  <si>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</si>
  <si>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</si>
  <si>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</si>
  <si>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</si>
  <si>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</si>
  <si>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</si>
  <si>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</si>
  <si>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</si>
  <si>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</si>
  <si>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</si>
  <si>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</si>
  <si>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</si>
  <si>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</si>
  <si>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</si>
  <si>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</si>
  <si>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</si>
  <si>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</si>
  <si>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</si>
  <si>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</si>
  <si>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</si>
  <si>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</si>
  <si>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</si>
  <si>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</si>
  <si>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</si>
  <si>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</si>
  <si>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</si>
  <si>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</si>
  <si>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</si>
  <si>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</si>
  <si>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</si>
  <si>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</si>
  <si>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</si>
  <si>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</si>
  <si>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</si>
  <si>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</si>
  <si>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</si>
  <si>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</si>
  <si>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</si>
  <si>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</si>
  <si>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</si>
  <si>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</si>
  <si>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</si>
  <si>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</si>
  <si>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</si>
  <si>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</si>
  <si>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</si>
  <si>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</si>
  <si>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</si>
  <si>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</si>
  <si>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</si>
  <si>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</si>
  <si>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</si>
  <si>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</si>
  <si>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</si>
  <si>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</si>
  <si>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</si>
  <si>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</si>
  <si>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</si>
  <si>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</si>
  <si>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</si>
  <si>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</si>
  <si>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</si>
  <si>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</si>
  <si>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</si>
  <si>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</si>
  <si>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</si>
  <si>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</si>
  <si>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</si>
  <si>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</si>
  <si>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</si>
  <si>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</si>
  <si>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</si>
  <si>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</si>
  <si>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</si>
  <si>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</si>
  <si>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</si>
  <si>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</si>
  <si>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</si>
  <si>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</si>
  <si>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</si>
  <si>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</si>
  <si>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</si>
  <si>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</si>
  <si>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</si>
  <si>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</si>
  <si>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</si>
  <si>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</si>
  <si>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</si>
  <si>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</si>
  <si>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</si>
  <si>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</si>
  <si>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</si>
  <si>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</si>
  <si>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</si>
  <si>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</si>
  <si>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</si>
  <si>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</si>
  <si>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</si>
  <si>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</si>
  <si>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</si>
  <si>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</si>
  <si>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</si>
  <si>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</si>
  <si>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</si>
  <si>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</si>
  <si>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</si>
  <si>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</si>
  <si>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</si>
  <si>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</si>
  <si>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</si>
  <si>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</si>
  <si>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</si>
  <si>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</si>
  <si>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</si>
  <si>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</si>
  <si>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</si>
  <si>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</si>
  <si>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</si>
  <si>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</si>
  <si>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</si>
  <si>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</si>
  <si>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</si>
  <si>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</si>
  <si>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</si>
  <si>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</si>
  <si>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</si>
  <si>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</si>
  <si>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</si>
  <si>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</si>
  <si>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</si>
  <si>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</si>
  <si>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</si>
  <si>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</si>
  <si>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</si>
  <si>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</si>
  <si>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</si>
  <si>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</si>
  <si>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</si>
  <si>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</si>
  <si>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</si>
  <si>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</si>
  <si>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</si>
  <si>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</si>
  <si>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</si>
  <si>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</si>
  <si>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</si>
  <si>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</si>
  <si>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</si>
  <si>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</si>
  <si>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</si>
  <si>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</si>
  <si>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</si>
  <si>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</si>
  <si>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</si>
  <si>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</si>
  <si>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</si>
  <si>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</si>
  <si>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</si>
  <si>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</si>
  <si>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</si>
  <si>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</si>
  <si>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</si>
  <si>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</si>
  <si>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</si>
  <si>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</si>
  <si>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</si>
  <si>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</si>
  <si>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</si>
  <si>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</si>
  <si>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</si>
  <si>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</si>
  <si>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</si>
  <si>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</si>
  <si>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</si>
  <si>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</si>
  <si>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</si>
  <si>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</si>
  <si>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</si>
  <si>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</si>
  <si>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</si>
  <si>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</si>
  <si>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</si>
  <si>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</si>
  <si>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</si>
  <si>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</si>
  <si>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</si>
  <si>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</si>
  <si>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</si>
  <si>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</si>
  <si>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</si>
  <si>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</si>
  <si>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</si>
  <si>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</si>
  <si>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</si>
  <si>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</si>
  <si>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</si>
  <si>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</si>
  <si>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</si>
  <si>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</si>
  <si>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</si>
  <si>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</si>
  <si>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</si>
  <si>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</si>
  <si>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</si>
  <si>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</si>
  <si>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</si>
  <si>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</si>
  <si>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</si>
  <si>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</si>
  <si>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</si>
  <si>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</si>
  <si>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</si>
  <si>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</si>
  <si>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</si>
  <si>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</si>
  <si>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</si>
  <si>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</si>
  <si>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</si>
  <si>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</si>
  <si>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</si>
  <si>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</si>
  <si>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</si>
  <si>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</si>
  <si>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</si>
  <si>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</si>
  <si>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</si>
  <si>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</si>
  <si>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</si>
  <si>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</si>
  <si>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</si>
  <si>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</si>
  <si>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</si>
  <si>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</si>
  <si>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</si>
  <si>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</si>
  <si>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</si>
  <si>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</si>
  <si>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</si>
  <si>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</si>
  <si>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</si>
  <si>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</si>
  <si>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</si>
  <si>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</si>
  <si>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</si>
  <si>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</si>
  <si>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</si>
  <si>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</si>
  <si>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</si>
  <si>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</si>
  <si>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</si>
  <si>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</si>
  <si>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</si>
  <si>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</si>
  <si>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</si>
  <si>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</si>
  <si>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</si>
  <si>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</si>
  <si>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</si>
  <si>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</si>
  <si>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</si>
  <si>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</si>
  <si>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</si>
  <si>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</si>
  <si>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</si>
  <si>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</si>
  <si>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</si>
  <si>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</si>
  <si>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</si>
  <si>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</si>
  <si>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</si>
  <si>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</si>
  <si>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</si>
  <si>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</si>
  <si>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</si>
  <si>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</si>
  <si>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</si>
  <si>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</si>
  <si>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</si>
  <si>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</si>
  <si>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</si>
  <si>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</si>
  <si>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</si>
  <si>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</si>
  <si>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</si>
  <si>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</si>
  <si>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</si>
  <si>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</si>
  <si>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</si>
  <si>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</si>
  <si>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</si>
  <si>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</si>
  <si>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</si>
  <si>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</si>
  <si>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</si>
  <si>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</si>
  <si>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</si>
  <si>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</si>
  <si>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</si>
  <si>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</si>
  <si>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</si>
  <si>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</si>
  <si>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</si>
  <si>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</si>
  <si>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</si>
  <si>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</si>
  <si>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</si>
  <si>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</si>
  <si>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</si>
  <si>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</si>
  <si>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</si>
  <si>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</si>
  <si>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</si>
  <si>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</si>
  <si>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</si>
  <si>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</si>
  <si>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</si>
  <si>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</si>
  <si>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</si>
  <si>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</si>
  <si>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</si>
  <si>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</si>
  <si>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</si>
  <si>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</si>
  <si>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</si>
  <si>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</si>
  <si>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</si>
  <si>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</si>
  <si>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</si>
  <si>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</si>
  <si>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</si>
  <si>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</si>
  <si>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</si>
  <si>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</si>
  <si>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</si>
  <si>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</si>
  <si>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</si>
  <si>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</si>
  <si>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</si>
  <si>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</si>
  <si>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</si>
  <si>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</si>
  <si>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</si>
  <si>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</si>
  <si>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</si>
  <si>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</si>
  <si>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</si>
  <si>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</si>
  <si>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</si>
  <si>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</si>
  <si>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</si>
  <si>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</si>
  <si>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</si>
  <si>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</si>
  <si>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</si>
  <si>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</si>
  <si>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</si>
  <si>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</si>
  <si>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</si>
  <si>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</si>
  <si>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</si>
  <si>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</si>
  <si>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</si>
  <si>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</si>
  <si>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</si>
  <si>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</si>
  <si>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</si>
  <si>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</si>
  <si>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</si>
  <si>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</si>
  <si>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</si>
  <si>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</si>
  <si>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</si>
  <si>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</si>
  <si>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</si>
  <si>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</si>
  <si>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</si>
  <si>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</si>
  <si>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</si>
  <si>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</si>
  <si>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</si>
  <si>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</si>
  <si>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</si>
  <si>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</si>
  <si>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</si>
  <si>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</si>
  <si>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</si>
  <si>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</si>
  <si>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</si>
  <si>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</si>
  <si>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</si>
  <si>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</si>
  <si>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</si>
  <si>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</si>
  <si>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</si>
  <si>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</si>
  <si>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</si>
  <si>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</si>
  <si>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</si>
  <si>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</si>
  <si>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</si>
  <si>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</si>
  <si>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</si>
  <si>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</si>
  <si>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</si>
  <si>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</si>
  <si>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</si>
  <si>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</si>
  <si>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</si>
  <si>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</si>
  <si>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</si>
  <si>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</si>
  <si>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</si>
  <si>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</si>
  <si>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</si>
  <si>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</si>
  <si>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</si>
  <si>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</si>
  <si>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</si>
  <si>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</si>
  <si>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</si>
  <si>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</si>
  <si>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</si>
  <si>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</si>
  <si>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</si>
  <si>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</si>
  <si>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</si>
  <si>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</si>
  <si>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</si>
  <si>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</si>
  <si>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</si>
  <si>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</si>
  <si>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</si>
  <si>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</si>
  <si>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</si>
  <si>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</si>
  <si>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</si>
  <si>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</si>
  <si>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</si>
  <si>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</si>
  <si>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</si>
  <si>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</si>
  <si>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</si>
  <si>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</si>
  <si>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</si>
  <si>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</si>
  <si>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</si>
  <si>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</si>
  <si>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</si>
  <si>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</si>
  <si>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</si>
  <si>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</si>
  <si>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</si>
  <si>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</si>
  <si>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</si>
  <si>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</si>
  <si>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</si>
  <si>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</si>
  <si>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</si>
  <si>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</si>
  <si>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</si>
  <si>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</si>
  <si>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</si>
  <si>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</si>
  <si>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</si>
  <si>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</si>
  <si>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</si>
  <si>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</si>
  <si>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</si>
  <si>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</si>
  <si>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</si>
  <si>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</si>
  <si>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</si>
  <si>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</si>
  <si>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</si>
  <si>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</si>
  <si>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</si>
  <si>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</si>
  <si>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</si>
  <si>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</si>
  <si>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</si>
  <si>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</si>
  <si>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</si>
  <si>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</si>
  <si>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</si>
  <si>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</si>
  <si>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</si>
  <si>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</si>
  <si>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</si>
  <si>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</si>
  <si>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</si>
  <si>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</si>
  <si>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</si>
  <si>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</si>
  <si>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</si>
  <si>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</si>
  <si>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</si>
  <si>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</si>
  <si>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</si>
  <si>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</si>
  <si>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</si>
  <si>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</si>
  <si>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</si>
  <si>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</si>
  <si>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</si>
  <si>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</si>
  <si>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</si>
  <si>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</si>
  <si>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</si>
  <si>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</si>
  <si>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</si>
  <si>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</si>
  <si>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</si>
  <si>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</si>
  <si>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</si>
  <si>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</si>
  <si>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</si>
  <si>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</si>
  <si>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</si>
  <si>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</si>
  <si>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</si>
  <si>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</si>
  <si>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</si>
  <si>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</si>
  <si>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</si>
  <si>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</si>
  <si>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</si>
  <si>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</si>
  <si>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</si>
  <si>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</si>
  <si>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</si>
  <si>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</si>
  <si>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</si>
  <si>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</si>
  <si>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</si>
  <si>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</si>
  <si>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</si>
  <si>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</si>
  <si>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</si>
  <si>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</si>
  <si>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</si>
  <si>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</si>
  <si>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</si>
  <si>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</si>
  <si>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</si>
  <si>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</si>
  <si>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</si>
  <si>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</si>
  <si>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</si>
  <si>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</si>
  <si>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</si>
  <si>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</si>
  <si>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</si>
  <si>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</si>
  <si>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</si>
  <si>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</si>
  <si>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</si>
  <si>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</si>
  <si>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</si>
  <si>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</si>
  <si>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</si>
  <si>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</si>
  <si>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</si>
  <si>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</si>
  <si>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</si>
  <si>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</si>
  <si>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</si>
  <si>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</si>
  <si>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</si>
  <si>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</si>
  <si>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</si>
  <si>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</si>
  <si>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</si>
  <si>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</si>
  <si>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</si>
  <si>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</si>
  <si>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</si>
  <si>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</si>
  <si>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</si>
  <si>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</si>
  <si>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</si>
  <si>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</si>
  <si>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</si>
  <si>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</si>
  <si>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</si>
  <si>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</si>
  <si>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</si>
  <si>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</si>
  <si>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</si>
  <si>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</si>
  <si>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</si>
  <si>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</si>
  <si>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</si>
  <si>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</si>
  <si>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</si>
  <si>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</si>
  <si>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</si>
  <si>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</si>
  <si>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</si>
  <si>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</si>
  <si>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</si>
  <si>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</si>
  <si>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</si>
  <si>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</si>
  <si>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</si>
  <si>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</si>
  <si>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</si>
  <si>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</si>
  <si>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</si>
  <si>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</si>
  <si>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</si>
  <si>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</si>
  <si>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</si>
  <si>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</si>
  <si>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</si>
  <si>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</si>
  <si>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</si>
  <si>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</si>
  <si>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</si>
  <si>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</si>
  <si>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</si>
  <si>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</si>
  <si>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</si>
  <si>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</si>
  <si>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</si>
  <si>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</si>
  <si>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</si>
  <si>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</si>
  <si>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</si>
  <si>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</si>
  <si>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</si>
  <si>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</si>
  <si>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</si>
  <si>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</si>
  <si>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</si>
  <si>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</si>
  <si>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</si>
  <si>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</si>
  <si>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</si>
  <si>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</si>
  <si>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</si>
  <si>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</si>
  <si>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</si>
  <si>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</si>
  <si>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</si>
  <si>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</si>
  <si>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</si>
  <si>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</si>
  <si>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</si>
  <si>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</si>
  <si>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</si>
  <si>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</si>
  <si>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</si>
  <si>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</si>
  <si>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</si>
  <si>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</si>
  <si>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</si>
  <si>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</si>
  <si>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</si>
  <si>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</si>
  <si>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</si>
  <si>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</si>
  <si>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</si>
  <si>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</si>
  <si>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</si>
  <si>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</si>
  <si>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</si>
  <si>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</si>
  <si>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</si>
  <si>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</si>
  <si>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</si>
  <si>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</si>
  <si>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</si>
  <si>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</si>
  <si>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</si>
  <si>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</si>
  <si>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</si>
  <si>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</si>
  <si>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</si>
  <si>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</si>
  <si>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</si>
  <si>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</si>
  <si>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</si>
  <si>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</si>
  <si>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</si>
  <si>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</si>
  <si>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</si>
  <si>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</si>
  <si>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</si>
  <si>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</si>
  <si>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</si>
  <si>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</si>
  <si>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</si>
  <si>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</si>
  <si>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</si>
  <si>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</si>
  <si>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</si>
  <si>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</si>
  <si>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</si>
  <si>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</si>
  <si>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</si>
  <si>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</si>
  <si>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</si>
  <si>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</si>
  <si>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</si>
  <si>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</si>
  <si>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</si>
  <si>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</si>
  <si>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</si>
  <si>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</si>
  <si>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</si>
  <si>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</si>
  <si>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</si>
  <si>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</si>
  <si>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</si>
  <si>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</si>
  <si>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</si>
  <si>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</si>
  <si>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</si>
  <si>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</si>
  <si>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</si>
  <si>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</si>
  <si>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</si>
  <si>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</si>
  <si>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</si>
  <si>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</si>
  <si>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</si>
  <si>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</si>
  <si>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</si>
  <si>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</si>
  <si>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</si>
  <si>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</si>
  <si>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</si>
  <si>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</si>
  <si>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</si>
  <si>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</si>
  <si>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</si>
  <si>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</si>
  <si>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</si>
  <si>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</si>
  <si>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</si>
  <si>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</si>
  <si>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</si>
  <si>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</si>
  <si>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</si>
  <si>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</si>
  <si>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</si>
  <si>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</si>
  <si>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</si>
  <si>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</si>
  <si>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</si>
  <si>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</si>
  <si>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</si>
  <si>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</si>
  <si>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</si>
  <si>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</si>
  <si>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</si>
  <si>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</si>
  <si>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</si>
  <si>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</si>
  <si>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</si>
  <si>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</si>
  <si>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</si>
  <si>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</si>
  <si>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</si>
  <si>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</si>
  <si>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</si>
  <si>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</si>
  <si>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</si>
  <si>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</si>
  <si>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</si>
  <si>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</si>
  <si>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</si>
  <si>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</si>
  <si>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</si>
  <si>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</si>
  <si>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</si>
  <si>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</si>
  <si>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</si>
  <si>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</si>
  <si>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</si>
  <si>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</si>
  <si>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</si>
  <si>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</si>
  <si>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</si>
  <si>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</si>
  <si>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</si>
  <si>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</si>
  <si>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</si>
  <si>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</si>
  <si>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</si>
  <si>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</si>
  <si>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</si>
  <si>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</si>
  <si>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</si>
  <si>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</si>
  <si>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</si>
  <si>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</si>
  <si>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</si>
  <si>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</si>
  <si>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</si>
  <si>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</si>
  <si>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</si>
  <si>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</si>
  <si>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</si>
  <si>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</si>
  <si>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</si>
  <si>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</si>
  <si>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</si>
  <si>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</si>
  <si>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</si>
  <si>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</si>
  <si>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</si>
  <si>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</si>
  <si>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</si>
  <si>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</si>
  <si>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</si>
  <si>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</si>
  <si>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</si>
  <si>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</si>
  <si>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</si>
  <si>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</si>
  <si>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</si>
  <si>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</si>
  <si>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</si>
  <si>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</si>
  <si>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</si>
  <si>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</si>
  <si>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</si>
  <si>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</si>
  <si>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</si>
  <si>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</si>
  <si>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</si>
  <si>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</si>
  <si>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</si>
  <si>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</si>
  <si>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</si>
  <si>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</si>
  <si>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</si>
  <si>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</si>
  <si>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</si>
  <si>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</si>
  <si>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</si>
  <si>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</si>
  <si>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</si>
  <si>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</si>
  <si>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</si>
  <si>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</si>
  <si>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</si>
  <si>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</si>
  <si>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</si>
  <si>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</si>
  <si>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</si>
  <si>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</si>
  <si>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</si>
  <si>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</si>
  <si>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</si>
  <si>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</si>
  <si>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</si>
  <si>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</si>
  <si>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</si>
  <si>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</si>
  <si>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</si>
  <si>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</si>
  <si>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</si>
  <si>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</si>
  <si>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</si>
  <si>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</si>
  <si>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</si>
  <si>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</si>
  <si>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</si>
  <si>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</si>
  <si>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</si>
  <si>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</si>
  <si>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</si>
  <si>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</si>
  <si>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</si>
  <si>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</si>
  <si>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</si>
  <si>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</si>
  <si>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</si>
  <si>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</si>
  <si>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</si>
  <si>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</si>
  <si>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</si>
  <si>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</si>
  <si>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</si>
  <si>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</si>
  <si>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</si>
  <si>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</si>
  <si>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</si>
  <si>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</si>
  <si>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</si>
  <si>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</si>
  <si>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</si>
  <si>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</si>
  <si>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</si>
  <si>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</si>
  <si>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</si>
  <si>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</si>
  <si>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</si>
  <si>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</si>
  <si>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</si>
  <si>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</si>
  <si>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</si>
  <si>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</si>
  <si>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</si>
  <si>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</si>
  <si>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</si>
  <si>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</si>
  <si>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</si>
  <si>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</si>
  <si>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</si>
  <si>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</si>
  <si>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</si>
  <si>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</si>
  <si>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</si>
  <si>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</si>
  <si>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</si>
  <si>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</si>
  <si>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</si>
  <si>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</si>
  <si>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</si>
  <si>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</si>
  <si>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</si>
  <si>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</si>
  <si>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</si>
  <si>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</si>
  <si>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</si>
  <si>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</si>
  <si>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</si>
  <si>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</si>
  <si>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</si>
  <si>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</si>
  <si>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</si>
  <si>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</si>
  <si>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</si>
  <si>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</si>
  <si>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</si>
  <si>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</si>
  <si>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</si>
  <si>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</si>
  <si>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</si>
  <si>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</si>
  <si>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</si>
  <si>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</si>
  <si>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</si>
  <si>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</si>
  <si>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</si>
  <si>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</si>
  <si>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</si>
  <si>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</si>
  <si>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</si>
  <si>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</si>
  <si>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</si>
  <si>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</si>
  <si>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</si>
  <si>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</si>
  <si>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</si>
  <si>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</si>
  <si>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</si>
  <si>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</si>
  <si>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</si>
  <si>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</si>
  <si>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</si>
  <si>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</si>
  <si>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</si>
  <si>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</si>
  <si>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</si>
  <si>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</si>
  <si>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</si>
  <si>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</si>
  <si>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</si>
  <si>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</si>
  <si>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</si>
  <si>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</si>
  <si>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</si>
  <si>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</si>
  <si>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</si>
  <si>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</si>
  <si>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</si>
  <si>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</si>
  <si>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</si>
  <si>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</si>
  <si>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</si>
  <si>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</si>
  <si>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</si>
  <si>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</si>
  <si>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</si>
  <si>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</si>
  <si>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</si>
  <si>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</si>
  <si>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</si>
  <si>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</si>
  <si>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</si>
  <si>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</si>
  <si>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</si>
  <si>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</si>
  <si>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</si>
  <si>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</si>
  <si>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</si>
  <si>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</si>
  <si>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</si>
  <si>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</si>
  <si>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</si>
  <si>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</si>
  <si>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</si>
  <si>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</si>
  <si>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</si>
  <si>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</si>
  <si>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</si>
  <si>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</si>
  <si>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</si>
  <si>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</si>
  <si>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</si>
  <si>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</si>
  <si>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</si>
  <si>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</si>
  <si>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</si>
  <si>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</si>
  <si>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</si>
  <si>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</si>
  <si>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</si>
  <si>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</si>
  <si>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</si>
  <si>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</si>
  <si>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</si>
  <si>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</si>
  <si>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</si>
  <si>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</si>
  <si>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</si>
  <si>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</si>
  <si>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</si>
  <si>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</si>
  <si>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</si>
  <si>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</si>
  <si>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</si>
  <si>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</si>
  <si>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</si>
  <si>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</si>
  <si>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</si>
  <si>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</si>
  <si>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</si>
  <si>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</si>
  <si>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</si>
  <si>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</si>
  <si>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</si>
  <si>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</si>
  <si>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</si>
  <si>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</si>
  <si>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</si>
  <si>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</si>
  <si>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</si>
  <si>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</si>
  <si>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</si>
  <si>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</si>
  <si>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</si>
  <si>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</si>
  <si>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</si>
  <si>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</si>
  <si>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</si>
  <si>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</si>
  <si>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</si>
  <si>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</si>
  <si>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</si>
  <si>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</si>
  <si>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</si>
  <si>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</si>
  <si>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</si>
  <si>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</si>
  <si>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</si>
  <si>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</si>
  <si>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</si>
  <si>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</si>
  <si>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</si>
  <si>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</si>
  <si>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</si>
  <si>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</si>
  <si>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</si>
  <si>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</si>
  <si>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</si>
  <si>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</si>
  <si>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</si>
  <si>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</si>
  <si>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</si>
  <si>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</si>
  <si>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</si>
  <si>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</si>
  <si>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</si>
  <si>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</si>
  <si>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</si>
  <si>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</si>
  <si>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</si>
  <si>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</si>
  <si>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</si>
  <si>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</si>
  <si>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</si>
  <si>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</si>
  <si>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</si>
  <si>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</si>
  <si>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</si>
  <si>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</si>
  <si>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</si>
  <si>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</si>
  <si>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</si>
  <si>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</si>
  <si>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</si>
  <si>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</si>
  <si>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</si>
  <si>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</si>
  <si>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</si>
  <si>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</si>
  <si>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</si>
  <si>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</si>
  <si>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</si>
  <si>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</si>
  <si>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</si>
  <si>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</si>
  <si>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</si>
  <si>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</si>
  <si>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</si>
  <si>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</si>
  <si>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</si>
  <si>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</si>
  <si>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</si>
  <si>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</si>
  <si>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</si>
  <si>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</si>
  <si>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</si>
  <si>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</si>
  <si>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</si>
  <si>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</si>
  <si>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</si>
  <si>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</si>
  <si>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</si>
  <si>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</si>
  <si>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</si>
  <si>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</si>
  <si>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</si>
  <si>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</si>
  <si>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</si>
  <si>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</si>
  <si>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</si>
  <si>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</si>
  <si>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</si>
  <si>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</si>
  <si>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</si>
  <si>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</si>
  <si>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</si>
  <si>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</si>
  <si>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</si>
  <si>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</si>
  <si>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</si>
  <si>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</si>
  <si>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</si>
  <si>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</si>
  <si>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</si>
  <si>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</si>
  <si>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</si>
  <si>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</si>
  <si>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</si>
  <si>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</si>
  <si>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</si>
  <si>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</si>
  <si>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</si>
  <si>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</si>
  <si>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</si>
  <si>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</si>
  <si>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</si>
  <si>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</si>
  <si>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</si>
  <si>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</si>
  <si>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</si>
  <si>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</si>
  <si>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</si>
  <si>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</si>
  <si>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</si>
  <si>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</si>
  <si>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</si>
  <si>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</si>
  <si>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</si>
  <si>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</si>
  <si>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</si>
  <si>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</si>
  <si>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</si>
  <si>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</si>
  <si>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</si>
  <si>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</si>
  <si>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</si>
  <si>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</si>
  <si>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</si>
  <si>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</si>
  <si>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</si>
  <si>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</si>
  <si>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</si>
  <si>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</si>
  <si>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</si>
  <si>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</si>
  <si>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</si>
  <si>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</si>
  <si>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</si>
  <si>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</si>
  <si>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</si>
  <si>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</si>
  <si>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</si>
  <si>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</si>
  <si>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</si>
  <si>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</si>
  <si>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</si>
  <si>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</si>
  <si>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</si>
  <si>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</si>
  <si>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</si>
  <si>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</si>
  <si>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</si>
  <si>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</si>
  <si>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</si>
  <si>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</si>
  <si>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</si>
  <si>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</si>
  <si>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</si>
  <si>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</si>
  <si>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</si>
  <si>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</si>
  <si>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</si>
  <si>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</si>
  <si>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</si>
  <si>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</si>
  <si>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</si>
  <si>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</si>
  <si>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</si>
  <si>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</si>
  <si>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</si>
  <si>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</si>
  <si>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</si>
  <si>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</si>
  <si>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</si>
  <si>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</si>
  <si>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</si>
  <si>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</si>
  <si>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</si>
  <si>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</si>
  <si>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</si>
  <si>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</si>
  <si>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</si>
  <si>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</si>
  <si>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</si>
  <si>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</si>
  <si>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</si>
  <si>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</si>
  <si>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</si>
  <si>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</si>
  <si>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</si>
  <si>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</si>
  <si>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</si>
  <si>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</si>
  <si>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</si>
  <si>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</si>
  <si>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</si>
  <si>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</si>
  <si>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</si>
  <si>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</si>
  <si>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</si>
  <si>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</si>
  <si>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</si>
  <si>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</si>
  <si>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</si>
  <si>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</si>
  <si>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</si>
  <si>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</si>
  <si>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</si>
  <si>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</si>
  <si>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</si>
  <si>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</si>
  <si>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</si>
  <si>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</si>
  <si>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</si>
  <si>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</si>
  <si>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</si>
  <si>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</si>
  <si>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</si>
  <si>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</si>
  <si>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</si>
  <si>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</si>
  <si>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</si>
  <si>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</si>
  <si>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</si>
  <si>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</si>
  <si>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</si>
  <si>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</si>
  <si>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</si>
  <si>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</si>
  <si>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</si>
  <si>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</si>
  <si>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</si>
  <si>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</si>
  <si>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</si>
  <si>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</si>
  <si>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</si>
  <si>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</si>
  <si>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</si>
  <si>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</si>
  <si>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</si>
  <si>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</si>
  <si>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</si>
  <si>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</si>
  <si>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</si>
  <si>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</si>
  <si>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</si>
  <si>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</si>
  <si>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</si>
  <si>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</si>
  <si>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</si>
  <si>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</si>
  <si>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</si>
  <si>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</si>
  <si>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</si>
  <si>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</si>
  <si>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</si>
  <si>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</si>
  <si>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</si>
  <si>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</si>
  <si>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</si>
  <si>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</si>
  <si>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</si>
  <si>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</si>
  <si>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</si>
  <si>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</si>
  <si>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</si>
  <si>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</si>
  <si>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</si>
  <si>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</si>
  <si>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</si>
  <si>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</si>
  <si>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</si>
  <si>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</si>
  <si>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</si>
  <si>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</si>
  <si>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</si>
  <si>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</si>
  <si>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</si>
  <si>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</si>
  <si>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</si>
  <si>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</si>
  <si>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</si>
  <si>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</si>
  <si>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</si>
  <si>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</si>
  <si>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</si>
  <si>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</si>
  <si>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</si>
  <si>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</si>
  <si>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</si>
  <si>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</si>
  <si>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</si>
  <si>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</si>
  <si>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</si>
  <si>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</si>
  <si>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</si>
  <si>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</si>
  <si>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</si>
  <si>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</si>
  <si>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</si>
  <si>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</si>
  <si>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</si>
  <si>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</si>
  <si>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</si>
  <si>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</si>
  <si>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</si>
  <si>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</si>
  <si>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</si>
  <si>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</si>
  <si>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</si>
  <si>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</si>
  <si>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</si>
  <si>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</si>
  <si>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</si>
  <si>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</si>
  <si>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</si>
  <si>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</si>
  <si>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</si>
  <si>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</si>
  <si>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</si>
  <si>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</si>
  <si>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</si>
  <si>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</si>
  <si>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</si>
  <si>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</si>
  <si>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</si>
  <si>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</si>
  <si>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</si>
  <si>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</si>
  <si>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</si>
  <si>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</si>
  <si>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</si>
  <si>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</si>
  <si>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</si>
  <si>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</si>
  <si>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</si>
  <si>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</si>
  <si>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</si>
  <si>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</si>
  <si>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</si>
  <si>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</si>
  <si>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</si>
  <si>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</si>
  <si>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</si>
  <si>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</si>
  <si>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</si>
  <si>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</si>
  <si>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</si>
  <si>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</si>
  <si>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</si>
  <si>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</si>
  <si>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</si>
  <si>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</si>
  <si>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</si>
  <si>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</si>
  <si>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</si>
  <si>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</si>
  <si>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</si>
  <si>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</si>
  <si>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</si>
  <si>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</si>
  <si>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</si>
  <si>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</si>
  <si>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</si>
  <si>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</si>
  <si>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</si>
  <si>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</si>
  <si>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</si>
  <si>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</si>
  <si>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</si>
  <si>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</si>
  <si>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</si>
  <si>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</si>
  <si>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</si>
  <si>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</si>
  <si>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</si>
  <si>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</si>
  <si>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</si>
  <si>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</si>
  <si>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</si>
  <si>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</si>
  <si>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</si>
  <si>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</si>
  <si>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</si>
  <si>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</si>
  <si>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</si>
  <si>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</si>
  <si>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</si>
  <si>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</si>
  <si>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</si>
  <si>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</si>
  <si>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</si>
  <si>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</si>
  <si>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</si>
  <si>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</si>
  <si>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</si>
  <si>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</si>
  <si>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</si>
  <si>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</si>
  <si>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</si>
  <si>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</si>
  <si>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</si>
  <si>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</si>
  <si>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</si>
  <si>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</si>
  <si>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</si>
  <si>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</si>
  <si>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</si>
  <si>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</si>
  <si>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</si>
  <si>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</si>
  <si>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</si>
  <si>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</si>
  <si>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</si>
  <si>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</si>
  <si>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</si>
  <si>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</si>
  <si>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</si>
  <si>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</si>
  <si>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</si>
  <si>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</si>
  <si>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</si>
  <si>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</si>
  <si>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</si>
  <si>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</si>
  <si>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</si>
  <si>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</si>
  <si>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</si>
  <si>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</si>
  <si>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</si>
  <si>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</si>
  <si>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</si>
  <si>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</si>
  <si>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</si>
  <si>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</si>
  <si>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</si>
  <si>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</si>
  <si>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</si>
  <si>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</si>
  <si>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</si>
  <si>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</si>
  <si>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</si>
  <si>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</si>
  <si>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</si>
  <si>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</si>
  <si>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</si>
  <si>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</si>
  <si>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</si>
  <si>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</si>
  <si>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</si>
  <si>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</si>
  <si>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</si>
  <si>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</si>
  <si>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</si>
  <si>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</si>
  <si>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</si>
  <si>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</si>
  <si>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</si>
  <si>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</si>
  <si>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</si>
  <si>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</si>
  <si>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</si>
  <si>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</si>
  <si>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</si>
  <si>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</si>
  <si>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</si>
  <si>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</si>
  <si>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</si>
  <si>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</si>
  <si>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</si>
  <si>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</si>
  <si>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</si>
  <si>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</si>
  <si>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</si>
  <si>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</si>
  <si>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</si>
  <si>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</si>
  <si>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</si>
  <si>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</si>
  <si>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</si>
  <si>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</si>
  <si>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</si>
  <si>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</si>
  <si>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</si>
  <si>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</si>
  <si>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</si>
  <si>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</si>
  <si>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</si>
  <si>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</si>
  <si>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</si>
  <si>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</si>
  <si>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</si>
  <si>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</si>
  <si>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</si>
  <si>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</si>
  <si>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</si>
  <si>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</si>
  <si>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</si>
  <si>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</si>
  <si>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</si>
  <si>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</si>
  <si>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</si>
  <si>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</si>
  <si>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</si>
  <si>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</si>
  <si>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</si>
  <si>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</si>
  <si>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</si>
  <si>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</si>
  <si>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</si>
  <si>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</si>
  <si>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</si>
  <si>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</si>
  <si>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</si>
  <si>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</si>
  <si>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</si>
  <si>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</si>
  <si>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</si>
  <si>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</si>
  <si>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</si>
  <si>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</si>
  <si>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</si>
  <si>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</si>
  <si>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</si>
  <si>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</si>
  <si>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</si>
  <si>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</si>
  <si>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</si>
  <si>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</si>
  <si>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</si>
  <si>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</si>
  <si>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</si>
  <si>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</si>
  <si>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</si>
  <si>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</si>
  <si>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</si>
  <si>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</si>
  <si>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</si>
  <si>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</si>
  <si>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</si>
  <si>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</si>
  <si>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</si>
  <si>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</si>
  <si>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</si>
  <si>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</si>
  <si>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</si>
  <si>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</si>
  <si>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</si>
  <si>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</si>
  <si>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</si>
  <si>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</si>
  <si>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</si>
  <si>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</si>
  <si>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</si>
  <si>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</si>
  <si>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</si>
  <si>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</si>
  <si>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</si>
  <si>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</si>
  <si>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</si>
  <si>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</si>
  <si>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</si>
  <si>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</si>
  <si>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</si>
  <si>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</si>
  <si>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</si>
  <si>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</si>
  <si>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</si>
  <si>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</si>
  <si>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</si>
  <si>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</si>
  <si>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</si>
  <si>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</si>
  <si>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</si>
  <si>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</si>
  <si>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</si>
  <si>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</si>
  <si>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</si>
  <si>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</si>
  <si>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</si>
  <si>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</si>
  <si>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</si>
  <si>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</si>
  <si>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</si>
  <si>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</si>
  <si>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</si>
  <si>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</si>
  <si>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</si>
  <si>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</si>
  <si>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</si>
  <si>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</si>
  <si>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</si>
  <si>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</si>
  <si>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</si>
  <si>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</si>
  <si>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</si>
  <si>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</si>
  <si>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</si>
  <si>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</si>
  <si>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</si>
  <si>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</si>
  <si>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</si>
  <si>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</si>
  <si>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</si>
  <si>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</si>
  <si>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</si>
  <si>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</si>
  <si>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</si>
  <si>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</si>
  <si>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</si>
  <si>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</si>
  <si>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</si>
  <si>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</si>
  <si>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</si>
  <si>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</si>
  <si>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</si>
  <si>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</si>
  <si>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</si>
  <si>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</si>
  <si>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</si>
  <si>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</si>
  <si>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</si>
  <si>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</si>
  <si>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</si>
  <si>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</si>
  <si>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</si>
  <si>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</si>
  <si>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</si>
  <si>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</si>
  <si>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</si>
  <si>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</si>
  <si>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</si>
  <si>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</si>
  <si>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</si>
  <si>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</si>
  <si>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</si>
  <si>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</si>
  <si>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</si>
  <si>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</si>
  <si>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</si>
  <si>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</si>
  <si>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</si>
  <si>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</si>
  <si>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</si>
  <si>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</si>
  <si>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</si>
  <si>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</si>
  <si>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</si>
  <si>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</si>
  <si>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</si>
  <si>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</si>
  <si>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</si>
  <si>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</si>
  <si>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</si>
  <si>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</si>
  <si>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</si>
  <si>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</si>
  <si>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</si>
  <si>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</si>
  <si>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</si>
  <si>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</si>
  <si>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</si>
  <si>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</si>
  <si>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</si>
  <si>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</si>
  <si>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</si>
  <si>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</si>
  <si>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</si>
  <si>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</si>
  <si>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</si>
  <si>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</si>
  <si>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</si>
  <si>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</si>
  <si>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</si>
  <si>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</si>
  <si>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</si>
  <si>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</si>
  <si>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</si>
  <si>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</si>
  <si>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</si>
  <si>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</si>
  <si>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</si>
  <si>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</si>
  <si>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</si>
  <si>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</si>
  <si>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</si>
  <si>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</si>
  <si>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</si>
  <si>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</si>
  <si>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</si>
  <si>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</si>
  <si>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</si>
  <si>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</si>
  <si>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</si>
  <si>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</si>
  <si>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</si>
  <si>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</si>
  <si>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</si>
  <si>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</si>
  <si>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</si>
  <si>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</si>
  <si>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</si>
  <si>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</si>
  <si>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</si>
  <si>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</si>
  <si>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</si>
  <si>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</si>
  <si>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</si>
  <si>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</si>
  <si>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</si>
  <si>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</si>
  <si>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</si>
  <si>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</si>
  <si>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</si>
  <si>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</si>
  <si>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</si>
  <si>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</si>
  <si>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</si>
  <si>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</si>
  <si>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</si>
  <si>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</si>
  <si>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</si>
  <si>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</si>
  <si>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</si>
  <si>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</si>
  <si>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</si>
  <si>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</si>
  <si>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</si>
  <si>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</si>
  <si>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</si>
  <si>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</si>
  <si>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</si>
  <si>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</si>
  <si>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</si>
  <si>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</si>
  <si>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</si>
  <si>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</si>
  <si>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</si>
  <si>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</si>
  <si>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</si>
  <si>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</si>
  <si>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</si>
  <si>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</si>
  <si>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</si>
  <si>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</si>
  <si>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</si>
  <si>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</si>
  <si>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</si>
  <si>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</si>
  <si>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</si>
  <si>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</si>
  <si>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</si>
  <si>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</si>
  <si>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</si>
  <si>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</si>
  <si>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</si>
  <si>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</si>
  <si>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</si>
  <si>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</si>
  <si>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</si>
  <si>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</si>
  <si>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</si>
  <si>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</si>
  <si>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</si>
  <si>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</si>
  <si>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</si>
  <si>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</si>
  <si>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</si>
  <si>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</si>
  <si>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</si>
  <si>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</si>
  <si>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</si>
  <si>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</si>
  <si>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</si>
  <si>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</si>
  <si>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</si>
  <si>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</si>
  <si>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</si>
  <si>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</si>
  <si>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</si>
  <si>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</si>
  <si>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</si>
  <si>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</si>
  <si>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</si>
  <si>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</si>
  <si>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</si>
  <si>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</si>
  <si>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</si>
  <si>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</si>
  <si>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</si>
  <si>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</si>
  <si>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</si>
  <si>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</si>
  <si>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</si>
  <si>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</si>
  <si>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</si>
  <si>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</si>
  <si>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</si>
  <si>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</si>
  <si>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</si>
  <si>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</si>
  <si>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</si>
  <si>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</si>
  <si>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</si>
  <si>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</si>
  <si>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</si>
  <si>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</si>
  <si>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</si>
  <si>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</si>
  <si>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</si>
  <si>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</si>
  <si>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</si>
  <si>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</si>
  <si>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</si>
  <si>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</si>
  <si>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</si>
  <si>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</si>
  <si>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</si>
  <si>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</si>
  <si>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</si>
  <si>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</si>
  <si>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</si>
  <si>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</si>
  <si>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</si>
  <si>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</si>
  <si>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</si>
  <si>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</si>
  <si>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</si>
  <si>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</si>
  <si>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</si>
  <si>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</si>
  <si>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</si>
  <si>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</si>
  <si>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</si>
  <si>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</si>
  <si>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</si>
  <si>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</si>
  <si>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</si>
  <si>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</si>
  <si>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</si>
  <si>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</si>
  <si>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</si>
  <si>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</si>
  <si>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</si>
  <si>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</si>
  <si>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</si>
  <si>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</si>
  <si>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</si>
  <si>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</si>
  <si>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</si>
  <si>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</si>
  <si>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</si>
  <si>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</si>
  <si>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</si>
  <si>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</si>
  <si>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</si>
  <si>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</si>
  <si>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</si>
  <si>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</si>
  <si>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</si>
  <si>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</si>
  <si>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</si>
  <si>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</si>
  <si>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</si>
  <si>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</si>
  <si>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</si>
  <si>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</si>
  <si>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</si>
  <si>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</si>
  <si>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</si>
  <si>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</si>
  <si>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</si>
  <si>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</si>
  <si>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</si>
  <si>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</si>
  <si>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</si>
  <si>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</si>
  <si>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</si>
  <si>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</si>
  <si>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</si>
  <si>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</si>
  <si>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</si>
  <si>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</si>
  <si>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</si>
  <si>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</si>
  <si>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</si>
  <si>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</si>
  <si>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</si>
  <si>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</si>
  <si>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</si>
  <si>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</si>
  <si>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</si>
  <si>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</si>
  <si>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</si>
  <si>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</si>
  <si>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</si>
  <si>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</si>
  <si>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</si>
  <si>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</si>
  <si>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</si>
  <si>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</si>
  <si>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</si>
  <si>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</si>
  <si>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</si>
  <si>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</si>
  <si>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</si>
  <si>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</si>
  <si>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</si>
  <si>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</si>
  <si>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</si>
  <si>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</si>
  <si>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</si>
  <si>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</si>
  <si>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</si>
  <si>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</si>
  <si>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</si>
  <si>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</si>
  <si>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</si>
  <si>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</si>
  <si>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</si>
  <si>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</si>
  <si>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</si>
  <si>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</si>
  <si>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</si>
  <si>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</si>
  <si>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</si>
  <si>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</si>
  <si>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</si>
  <si>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</si>
  <si>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</si>
  <si>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</si>
  <si>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</si>
  <si>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</si>
  <si>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</si>
  <si>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</si>
  <si>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</si>
  <si>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</si>
  <si>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</si>
  <si>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</si>
  <si>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</si>
  <si>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</si>
  <si>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</si>
  <si>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</si>
  <si>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</si>
  <si>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</si>
  <si>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</si>
  <si>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</si>
  <si>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</si>
  <si>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</si>
  <si>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</si>
  <si>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</si>
  <si>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</si>
  <si>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</si>
  <si>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</si>
  <si>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</si>
  <si>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</si>
  <si>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</si>
  <si>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</si>
  <si>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</si>
  <si>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</si>
  <si>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</si>
  <si>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</si>
  <si>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</si>
  <si>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</si>
  <si>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</si>
  <si>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</si>
  <si>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</si>
  <si>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</si>
  <si>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</si>
  <si>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</si>
  <si>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</si>
  <si>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</si>
  <si>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</si>
  <si>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</si>
  <si>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</si>
  <si>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</si>
  <si>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</si>
  <si>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</si>
  <si>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</si>
  <si>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</si>
  <si>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</si>
  <si>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</si>
  <si>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</si>
  <si>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</si>
  <si>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</si>
  <si>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</si>
  <si>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</si>
  <si>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</si>
  <si>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</si>
  <si>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</si>
  <si>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</si>
  <si>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</si>
  <si>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</si>
  <si>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</si>
  <si>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</si>
  <si>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</si>
  <si>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</si>
  <si>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</si>
  <si>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</si>
  <si>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</si>
  <si>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</si>
  <si>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</si>
  <si>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</si>
  <si>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</si>
  <si>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</si>
  <si>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</si>
  <si>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</si>
  <si>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</si>
  <si>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</si>
  <si>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</si>
  <si>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</si>
  <si>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</si>
  <si>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</si>
  <si>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</si>
  <si>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</si>
  <si>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</si>
  <si>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</si>
  <si>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</si>
  <si>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</si>
  <si>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</si>
  <si>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</si>
  <si>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</si>
  <si>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</si>
  <si>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</si>
  <si>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</si>
  <si>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</si>
  <si>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</si>
  <si>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</si>
  <si>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</si>
  <si>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</si>
  <si>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</si>
  <si>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</si>
  <si>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</si>
  <si>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</si>
  <si>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</si>
  <si>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</si>
  <si>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</si>
  <si>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</si>
  <si>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</si>
  <si>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</si>
  <si>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</si>
  <si>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</si>
  <si>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</si>
  <si>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</si>
  <si>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</si>
  <si>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</si>
  <si>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</si>
  <si>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</si>
  <si>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</si>
  <si>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</si>
  <si>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</si>
  <si>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</si>
  <si>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</si>
  <si>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</si>
  <si>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</si>
  <si>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</si>
  <si>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</si>
  <si>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</si>
  <si>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</si>
  <si>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</si>
  <si>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</si>
  <si>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</si>
  <si>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</si>
  <si>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</si>
  <si>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</si>
  <si>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</si>
  <si>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</si>
  <si>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</si>
  <si>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</si>
  <si>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</si>
  <si>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</si>
  <si>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</si>
  <si>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</si>
  <si>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</si>
  <si>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</si>
  <si>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</si>
  <si>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</si>
  <si>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</si>
  <si>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</si>
  <si>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</si>
  <si>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</si>
  <si>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</si>
  <si>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</si>
  <si>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</si>
  <si>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</si>
  <si>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</si>
  <si>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</si>
  <si>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</si>
  <si>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</si>
  <si>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</si>
  <si>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</si>
  <si>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</si>
  <si>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</si>
  <si>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</si>
  <si>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</si>
  <si>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</si>
  <si>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</si>
  <si>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</si>
  <si>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</si>
  <si>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</si>
  <si>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</si>
  <si>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</si>
  <si>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</si>
  <si>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</si>
  <si>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</si>
  <si>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</si>
  <si>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</si>
  <si>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</si>
  <si>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</si>
  <si>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</si>
  <si>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</si>
  <si>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</si>
  <si>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</si>
  <si>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</si>
  <si>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</si>
  <si>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</si>
  <si>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</si>
  <si>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</si>
  <si>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</si>
  <si>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</si>
  <si>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</si>
  <si>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</si>
  <si>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</si>
  <si>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</si>
  <si>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</si>
  <si>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</si>
  <si>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</si>
  <si>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</si>
  <si>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</si>
  <si>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</si>
  <si>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</si>
  <si>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</si>
  <si>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</si>
  <si>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</si>
  <si>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</si>
  <si>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</si>
  <si>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</si>
  <si>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</si>
  <si>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</si>
  <si>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</si>
  <si>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</si>
  <si>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</si>
  <si>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</si>
  <si>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</si>
  <si>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</si>
  <si>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</si>
  <si>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</si>
  <si>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</si>
  <si>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</si>
  <si>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</si>
  <si>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</si>
  <si>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</si>
  <si>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</si>
  <si>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</si>
  <si>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</si>
  <si>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</si>
  <si>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</si>
  <si>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</si>
  <si>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</si>
  <si>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</si>
  <si>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</si>
  <si>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</si>
  <si>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</si>
  <si>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</si>
  <si>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</si>
  <si>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</si>
  <si>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</si>
  <si>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</si>
  <si>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</si>
  <si>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</si>
  <si>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</si>
  <si>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</si>
  <si>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</si>
  <si>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</si>
  <si>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</si>
  <si>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</si>
  <si>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</si>
  <si>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</si>
  <si>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</si>
  <si>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</si>
  <si>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</si>
  <si>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</si>
  <si>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</si>
  <si>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</si>
  <si>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</si>
  <si>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</si>
  <si>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</si>
  <si>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</si>
  <si>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</si>
  <si>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</si>
  <si>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</si>
  <si>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</si>
  <si>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</si>
  <si>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</si>
  <si>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</si>
  <si>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</si>
  <si>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</si>
  <si>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</si>
  <si>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</si>
  <si>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</si>
  <si>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</si>
  <si>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</si>
  <si>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</si>
  <si>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</si>
  <si>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</si>
  <si>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</si>
  <si>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</si>
  <si>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</si>
  <si>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</si>
  <si>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</si>
  <si>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</si>
  <si>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</si>
  <si>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</si>
  <si>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</si>
  <si>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</si>
  <si>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</si>
  <si>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</si>
  <si>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</si>
  <si>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</si>
  <si>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</si>
  <si>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</si>
  <si>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</si>
  <si>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</si>
  <si>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</si>
  <si>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</si>
  <si>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</si>
  <si>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</si>
  <si>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</si>
  <si>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</si>
  <si>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</si>
  <si>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</si>
  <si>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</si>
  <si>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</si>
  <si>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</si>
  <si>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</si>
  <si>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</si>
  <si>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</si>
  <si>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</si>
  <si>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</si>
  <si>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</si>
  <si>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</si>
  <si>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</si>
  <si>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</si>
  <si>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</si>
  <si>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</si>
  <si>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</si>
  <si>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</si>
  <si>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</si>
  <si>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</si>
  <si>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</si>
  <si>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</si>
  <si>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</si>
  <si>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</si>
  <si>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</si>
  <si>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</si>
  <si>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</si>
  <si>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</si>
  <si>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</si>
  <si>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</si>
  <si>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</si>
  <si>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</si>
  <si>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</si>
  <si>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</si>
  <si>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</si>
  <si>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</si>
  <si>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</si>
  <si>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</si>
  <si>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</si>
  <si>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</si>
  <si>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</si>
  <si>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</si>
  <si>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</si>
  <si>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</si>
  <si>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</si>
  <si>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</si>
  <si>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</si>
  <si>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</si>
  <si>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</si>
  <si>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</si>
  <si>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</si>
  <si>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</si>
  <si>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</si>
  <si>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</si>
  <si>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</si>
  <si>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</si>
  <si>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</si>
  <si>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</si>
  <si>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</si>
  <si>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</si>
  <si>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</si>
  <si>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</si>
  <si>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</si>
  <si>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</si>
  <si>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</si>
  <si>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</si>
  <si>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</si>
  <si>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</si>
  <si>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</si>
  <si>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</si>
  <si>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</si>
  <si>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</si>
  <si>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</si>
  <si>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</si>
  <si>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</si>
  <si>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</si>
  <si>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</si>
  <si>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</si>
  <si>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</si>
  <si>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</si>
  <si>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</si>
  <si>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</si>
  <si>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</si>
  <si>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</si>
  <si>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</si>
  <si>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</si>
  <si>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</si>
  <si>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</si>
  <si>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</si>
  <si>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</si>
  <si>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</si>
  <si>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</si>
  <si>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</si>
  <si>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</si>
  <si>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</si>
  <si>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</si>
  <si>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</si>
  <si>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</si>
  <si>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</si>
  <si>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</si>
  <si>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</si>
  <si>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</si>
  <si>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</si>
  <si>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</si>
  <si>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</si>
  <si>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</si>
  <si>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</si>
  <si>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</si>
  <si>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</si>
  <si>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</si>
  <si>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</si>
  <si>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</si>
  <si>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</si>
  <si>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</si>
  <si>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</si>
  <si>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</si>
  <si>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</si>
  <si>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</si>
  <si>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</si>
  <si>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</si>
  <si>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</si>
  <si>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</si>
  <si>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</si>
  <si>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</si>
  <si>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</si>
  <si>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</si>
  <si>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</si>
  <si>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</si>
  <si>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</si>
  <si>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</si>
  <si>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</si>
  <si>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</si>
  <si>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</si>
  <si>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</si>
  <si>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</si>
  <si>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</si>
  <si>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</si>
  <si>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</si>
  <si>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</si>
  <si>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</si>
  <si>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</si>
  <si>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</si>
  <si>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</si>
  <si>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</si>
  <si>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</si>
  <si>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</si>
  <si>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</si>
  <si>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</si>
  <si>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</si>
  <si>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</si>
  <si>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</si>
  <si>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</si>
  <si>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</si>
  <si>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</si>
  <si>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</si>
  <si>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</si>
  <si>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</si>
  <si>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</si>
  <si>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</si>
  <si>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</si>
  <si>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</si>
  <si>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</si>
  <si>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</si>
  <si>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</si>
  <si>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</si>
  <si>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</si>
  <si>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</si>
  <si>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</si>
  <si>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</si>
  <si>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</si>
  <si>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</si>
  <si>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</si>
  <si>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</si>
  <si>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</si>
  <si>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</si>
  <si>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</si>
  <si>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</si>
  <si>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</si>
  <si>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</si>
  <si>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</si>
  <si>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</si>
  <si>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</si>
  <si>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</si>
  <si>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</si>
  <si>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</si>
  <si>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</si>
  <si>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</si>
  <si>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</si>
  <si>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</si>
  <si>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</si>
  <si>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</si>
  <si>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</si>
  <si>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</si>
  <si>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</si>
  <si>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</si>
  <si>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</si>
  <si>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</si>
  <si>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</si>
  <si>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</si>
  <si>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</si>
  <si>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</si>
  <si>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</si>
  <si>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</si>
  <si>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</si>
  <si>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</si>
  <si>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</si>
  <si>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</si>
  <si>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</si>
  <si>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</si>
  <si>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</si>
  <si>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</si>
  <si>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</si>
  <si>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</si>
  <si>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</si>
  <si>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</si>
  <si>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</si>
  <si>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</si>
  <si>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</si>
  <si>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</si>
  <si>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</si>
  <si>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</si>
  <si>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</si>
  <si>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</si>
  <si>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</si>
  <si>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</si>
  <si>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</si>
  <si>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</si>
  <si>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</si>
  <si>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</si>
  <si>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</si>
  <si>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</si>
  <si>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</si>
  <si>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</si>
  <si>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</si>
  <si>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</si>
  <si>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</si>
  <si>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</si>
  <si>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</si>
  <si>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</si>
  <si>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</si>
  <si>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</si>
  <si>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</si>
  <si>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</si>
  <si>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</si>
  <si>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</si>
  <si>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</si>
  <si>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</si>
  <si>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</si>
  <si>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</si>
  <si>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</si>
  <si>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</si>
  <si>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</si>
  <si>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</si>
  <si>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</si>
  <si>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</si>
  <si>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</si>
  <si>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</si>
  <si>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</si>
  <si>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</si>
  <si>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</si>
  <si>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</si>
  <si>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</si>
  <si>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</si>
  <si>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</si>
  <si>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</si>
  <si>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</si>
  <si>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</si>
  <si>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</si>
  <si>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</si>
  <si>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</si>
  <si>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</si>
  <si>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</si>
  <si>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</si>
  <si>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</si>
  <si>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</si>
  <si>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</si>
  <si>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</si>
  <si>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</si>
  <si>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</si>
  <si>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</si>
  <si>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</si>
  <si>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</si>
  <si>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</si>
  <si>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</si>
  <si>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</si>
  <si>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</si>
  <si>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</si>
  <si>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</si>
  <si>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</si>
  <si>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</si>
  <si>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</si>
  <si>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</si>
  <si>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</si>
  <si>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</si>
  <si>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</si>
  <si>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</si>
  <si>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</si>
  <si>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</si>
  <si>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</si>
  <si>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</si>
  <si>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</si>
  <si>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</si>
  <si>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</si>
  <si>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</si>
  <si>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</si>
  <si>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</si>
  <si>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</si>
  <si>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</si>
  <si>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</si>
  <si>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</si>
  <si>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</si>
  <si>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</si>
  <si>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</si>
  <si>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</si>
  <si>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</si>
  <si>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</si>
  <si>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</si>
  <si>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</si>
  <si>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</si>
  <si>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</si>
  <si>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</si>
  <si>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</si>
  <si>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</si>
  <si>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</si>
  <si>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</si>
  <si>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</si>
  <si>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</si>
  <si>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</si>
  <si>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</si>
  <si>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</si>
  <si>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</si>
  <si>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</si>
  <si>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</si>
  <si>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</si>
  <si>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</si>
  <si>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</si>
  <si>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</si>
  <si>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</si>
  <si>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</si>
  <si>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</si>
  <si>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</si>
  <si>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</si>
  <si>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</si>
  <si>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</si>
  <si>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</si>
  <si>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</si>
  <si>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</si>
  <si>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</si>
  <si>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</si>
  <si>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</si>
  <si>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</si>
  <si>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</si>
  <si>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</si>
  <si>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</si>
  <si>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</si>
  <si>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</si>
  <si>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</si>
  <si>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</si>
  <si>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</si>
  <si>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</si>
  <si>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</si>
  <si>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</si>
  <si>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</si>
  <si>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</si>
  <si>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</si>
  <si>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</si>
  <si>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</si>
  <si>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</si>
  <si>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</si>
  <si>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</si>
  <si>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</si>
  <si>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</si>
  <si>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</si>
  <si>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</si>
  <si>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</si>
  <si>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</si>
  <si>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</si>
  <si>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</si>
  <si>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</si>
  <si>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</si>
  <si>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</si>
  <si>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</si>
  <si>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</si>
  <si>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</si>
  <si>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</si>
  <si>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</si>
  <si>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</si>
  <si>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</si>
  <si>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</si>
  <si>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</si>
  <si>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</si>
  <si>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</si>
  <si>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</si>
  <si>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</si>
  <si>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</si>
  <si>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</si>
  <si>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</si>
  <si>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</si>
  <si>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</si>
  <si>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</si>
  <si>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</si>
  <si>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</si>
  <si>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</si>
  <si>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</si>
  <si>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</si>
  <si>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</si>
  <si>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</si>
  <si>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</si>
  <si>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</si>
  <si>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</si>
  <si>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</si>
  <si>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</si>
  <si>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</si>
  <si>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</si>
  <si>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</si>
  <si>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</si>
  <si>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</si>
  <si>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</si>
  <si>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</si>
  <si>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</si>
  <si>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</si>
  <si>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</si>
  <si>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</si>
  <si>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</si>
  <si>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</si>
  <si>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</si>
  <si>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</si>
  <si>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</si>
  <si>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</si>
  <si>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</si>
  <si>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</si>
  <si>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</si>
  <si>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</si>
  <si>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</si>
  <si>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</si>
  <si>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</si>
  <si>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</si>
  <si>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</si>
  <si>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</si>
  <si>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</si>
  <si>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</si>
  <si>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</si>
  <si>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</si>
  <si>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</si>
  <si>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</si>
  <si>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</si>
  <si>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</si>
  <si>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</si>
  <si>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</si>
  <si>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</si>
  <si>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</si>
  <si>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</si>
  <si>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</si>
  <si>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</si>
  <si>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</si>
  <si>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</si>
  <si>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</si>
  <si>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</si>
  <si>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</si>
  <si>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</si>
  <si>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</si>
  <si>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</si>
  <si>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</si>
  <si>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</si>
  <si>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</si>
  <si>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</si>
  <si>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</si>
  <si>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</si>
  <si>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</si>
  <si>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</si>
  <si>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</si>
  <si>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</si>
  <si>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</si>
  <si>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</si>
  <si>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</si>
  <si>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</si>
  <si>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</si>
  <si>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</si>
  <si>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</si>
  <si>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</si>
  <si>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</si>
  <si>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</si>
  <si>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</si>
  <si>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</si>
  <si>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</si>
  <si>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</si>
  <si>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</si>
  <si>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</si>
  <si>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</si>
  <si>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</si>
  <si>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</si>
  <si>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</si>
  <si>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</si>
  <si>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</si>
  <si>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</si>
  <si>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</si>
  <si>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</si>
  <si>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</si>
  <si>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</si>
  <si>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</si>
  <si>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</si>
  <si>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</si>
  <si>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</si>
  <si>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</si>
  <si>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</si>
  <si>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</si>
  <si>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</si>
  <si>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</si>
  <si>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</si>
  <si>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</si>
  <si>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</si>
  <si>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</si>
  <si>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</si>
  <si>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</si>
  <si>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</si>
  <si>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</si>
  <si>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</si>
  <si>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</si>
  <si>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</si>
  <si>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</si>
  <si>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</si>
  <si>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</si>
  <si>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</si>
  <si>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</si>
  <si>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</si>
  <si>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</si>
  <si>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</si>
  <si>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</si>
  <si>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</si>
  <si>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</si>
  <si>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</si>
  <si>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</si>
  <si>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</si>
  <si>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</si>
  <si>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</si>
  <si>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</si>
  <si>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</si>
  <si>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</si>
  <si>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</si>
  <si>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</si>
  <si>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</si>
  <si>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</si>
  <si>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</si>
  <si>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</si>
  <si>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</si>
  <si>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</si>
  <si>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</si>
  <si>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</si>
  <si>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</si>
  <si>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</si>
  <si>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</si>
  <si>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</si>
  <si>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</si>
  <si>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</si>
  <si>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</si>
  <si>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</si>
  <si>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</si>
  <si>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</si>
  <si>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</si>
  <si>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</si>
  <si>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</si>
  <si>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</si>
  <si>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</si>
  <si>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</si>
  <si>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</si>
  <si>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</si>
  <si>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</si>
  <si>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</si>
  <si>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</si>
  <si>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</si>
  <si>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</si>
  <si>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</si>
  <si>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</si>
  <si>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</si>
  <si>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</si>
  <si>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</si>
  <si>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</si>
  <si>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</si>
  <si>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</si>
  <si>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</si>
  <si>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</si>
  <si>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</si>
  <si>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</si>
  <si>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</si>
  <si>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</si>
  <si>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</si>
  <si>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</si>
  <si>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</si>
  <si>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</si>
  <si>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</si>
  <si>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</si>
  <si>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</si>
  <si>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</si>
  <si>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</si>
  <si>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</si>
  <si>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</si>
  <si>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</si>
  <si>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</si>
  <si>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</si>
  <si>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</si>
  <si>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</si>
  <si>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</si>
  <si>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</si>
  <si>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</si>
  <si>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</si>
  <si>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</si>
  <si>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</si>
  <si>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</si>
  <si>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</si>
  <si>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</si>
  <si>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</si>
  <si>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</si>
  <si>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</si>
  <si>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</si>
  <si>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</si>
  <si>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</si>
  <si>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</si>
  <si>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</si>
  <si>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</si>
  <si>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</si>
  <si>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</si>
  <si>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</si>
  <si>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</si>
  <si>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</si>
  <si>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</si>
  <si>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</si>
  <si>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</si>
  <si>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</si>
  <si>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</si>
  <si>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</si>
  <si>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</si>
  <si>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</si>
  <si>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</si>
  <si>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</si>
  <si>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</si>
  <si>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</si>
  <si>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</si>
  <si>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</si>
  <si>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</si>
  <si>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</si>
  <si>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</si>
  <si>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</si>
  <si>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</si>
  <si>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</si>
  <si>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</si>
  <si>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</si>
  <si>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</si>
  <si>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</si>
  <si>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</si>
  <si>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</si>
  <si>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</si>
  <si>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</si>
  <si>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</si>
  <si>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</si>
  <si>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</si>
  <si>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</si>
  <si>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</si>
  <si>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</si>
  <si>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</si>
  <si>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</si>
  <si>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</si>
  <si>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</si>
  <si>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</si>
  <si>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</si>
  <si>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</si>
  <si>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</si>
  <si>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</si>
  <si>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</si>
  <si>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</si>
  <si>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</si>
  <si>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</si>
  <si>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</si>
  <si>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</si>
  <si>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</si>
  <si>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</si>
  <si>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</si>
  <si>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</si>
  <si>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</si>
  <si>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</si>
  <si>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</si>
  <si>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</si>
  <si>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</si>
  <si>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</si>
  <si>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</si>
  <si>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</si>
  <si>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</si>
  <si>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</si>
  <si>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</si>
  <si>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</si>
  <si>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</si>
  <si>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</si>
  <si>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</si>
  <si>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</si>
  <si>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</si>
  <si>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</si>
  <si>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</si>
  <si>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</si>
  <si>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</si>
  <si>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</si>
  <si>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</si>
  <si>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</si>
  <si>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</si>
  <si>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</si>
  <si>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</si>
  <si>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</si>
  <si>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</si>
  <si>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</si>
  <si>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</si>
  <si>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</si>
  <si>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</si>
  <si>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</si>
  <si>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</si>
  <si>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</si>
  <si>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</si>
  <si>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</si>
  <si>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</si>
  <si>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</si>
  <si>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</si>
  <si>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</si>
  <si>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</si>
  <si>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</si>
  <si>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</si>
  <si>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</si>
  <si>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</si>
  <si>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</si>
  <si>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</si>
  <si>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</si>
  <si>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</si>
  <si>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</si>
  <si>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</si>
  <si>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</si>
  <si>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</si>
  <si>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</si>
  <si>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</si>
  <si>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</si>
  <si>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</si>
  <si>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</si>
  <si>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</si>
  <si>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</si>
  <si>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</si>
  <si>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</si>
  <si>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</si>
  <si>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</si>
  <si>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</si>
  <si>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</si>
  <si>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</si>
  <si>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</si>
  <si>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</si>
  <si>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</si>
  <si>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</si>
  <si>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</si>
  <si>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</si>
  <si>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</si>
  <si>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</si>
  <si>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</si>
  <si>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</si>
  <si>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</si>
  <si>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</si>
  <si>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</si>
  <si>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</si>
  <si>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</si>
  <si>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</si>
  <si>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</si>
  <si>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</si>
  <si>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</si>
  <si>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</si>
  <si>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</si>
  <si>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</si>
  <si>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</si>
  <si>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</si>
  <si>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</si>
  <si>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</si>
  <si>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</si>
  <si>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</si>
  <si>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</si>
  <si>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</si>
  <si>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</si>
  <si>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</si>
  <si>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</si>
  <si>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</si>
  <si>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</si>
  <si>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</si>
  <si>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</si>
  <si>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</si>
  <si>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</si>
  <si>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</si>
  <si>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</si>
  <si>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</si>
  <si>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</si>
  <si>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</si>
  <si>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</si>
  <si>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</si>
  <si>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</si>
  <si>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</si>
  <si>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</si>
  <si>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</si>
  <si>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</si>
  <si>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</si>
  <si>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</si>
  <si>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</si>
  <si>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</si>
  <si>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</si>
  <si>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</si>
  <si>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</si>
  <si>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</si>
  <si>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</si>
  <si>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</si>
  <si>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</si>
  <si>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</si>
  <si>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</si>
  <si>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</si>
  <si>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</si>
  <si>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</si>
  <si>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</si>
  <si>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</si>
  <si>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</si>
  <si>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</si>
  <si>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</si>
  <si>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</si>
  <si>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</si>
  <si>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</si>
  <si>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</si>
  <si>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</si>
  <si>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</si>
  <si>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</si>
  <si>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</si>
  <si>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</si>
  <si>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</si>
  <si>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</si>
  <si>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</si>
  <si>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</si>
  <si>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</si>
  <si>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</si>
  <si>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</si>
  <si>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</si>
  <si>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</si>
  <si>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</si>
  <si>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</si>
  <si>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</si>
  <si>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</si>
  <si>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</si>
  <si>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</si>
  <si>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</si>
  <si>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</si>
  <si>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</si>
  <si>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</si>
  <si>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</si>
  <si>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</si>
  <si>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</si>
  <si>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</si>
  <si>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</si>
  <si>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</si>
  <si>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</si>
  <si>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</si>
  <si>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</si>
  <si>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</si>
  <si>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</si>
  <si>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</si>
  <si>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</si>
  <si>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</si>
  <si>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</si>
  <si>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</si>
  <si>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</si>
  <si>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</si>
  <si>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</si>
  <si>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</si>
  <si>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</si>
  <si>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</si>
  <si>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</si>
  <si>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</si>
  <si>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</si>
  <si>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</si>
  <si>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</si>
  <si>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</si>
  <si>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</si>
  <si>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</si>
  <si>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</si>
  <si>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</si>
  <si>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</si>
  <si>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</si>
  <si>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</si>
  <si>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</si>
  <si>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</si>
  <si>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</si>
  <si>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</si>
  <si>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</si>
  <si>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</si>
  <si>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</si>
  <si>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</si>
  <si>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</si>
  <si>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</si>
  <si>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</si>
  <si>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</si>
  <si>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</si>
  <si>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</si>
  <si>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</si>
  <si>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</si>
  <si>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</si>
  <si>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</si>
  <si>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</si>
  <si>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</si>
  <si>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</si>
  <si>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</si>
  <si>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</si>
  <si>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</si>
  <si>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</si>
  <si>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</si>
  <si>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</si>
  <si>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</si>
  <si>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</si>
  <si>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</si>
  <si>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</si>
  <si>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</si>
  <si>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</si>
  <si>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</si>
  <si>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</si>
  <si>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</si>
  <si>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</si>
  <si>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</si>
  <si>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</si>
  <si>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</si>
  <si>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</si>
  <si>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</si>
  <si>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</si>
  <si>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</si>
  <si>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</si>
  <si>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</si>
  <si>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</si>
  <si>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</si>
  <si>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</si>
  <si>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</si>
  <si>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</si>
  <si>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</si>
  <si>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</si>
  <si>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</si>
  <si>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</si>
  <si>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</si>
  <si>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</si>
  <si>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</si>
  <si>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</si>
  <si>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</si>
  <si>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</si>
  <si>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</si>
  <si>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</si>
  <si>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</si>
  <si>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</si>
  <si>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</si>
  <si>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</si>
  <si>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</si>
  <si>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</si>
  <si>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</si>
  <si>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</si>
  <si>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</si>
  <si>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</si>
  <si>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</si>
  <si>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</si>
  <si>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</si>
  <si>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</si>
  <si>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</si>
  <si>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</si>
  <si>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</si>
  <si>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</si>
  <si>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</si>
  <si>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</si>
  <si>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</si>
  <si>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</si>
  <si>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</si>
  <si>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</si>
  <si>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</si>
  <si>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</si>
  <si>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</si>
  <si>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</si>
  <si>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</si>
  <si>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</si>
  <si>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</si>
  <si>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</si>
  <si>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</si>
  <si>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</si>
  <si>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</si>
  <si>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</si>
  <si>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</si>
  <si>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</si>
  <si>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</si>
  <si>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</si>
  <si>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</si>
  <si>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</si>
  <si>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</si>
  <si>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</si>
  <si>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</si>
  <si>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</si>
  <si>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</si>
  <si>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</si>
  <si>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</si>
  <si>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</si>
  <si>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</si>
  <si>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</si>
  <si>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</si>
  <si>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</si>
  <si>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</si>
  <si>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</si>
  <si>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</si>
  <si>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</si>
  <si>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</si>
  <si>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</si>
  <si>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</si>
  <si>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</si>
  <si>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</si>
  <si>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</si>
  <si>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</si>
  <si>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</si>
  <si>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</si>
  <si>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</si>
  <si>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</si>
  <si>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</si>
  <si>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</si>
  <si>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</si>
  <si>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</si>
  <si>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</si>
  <si>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</si>
  <si>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</si>
  <si>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</si>
  <si>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</si>
  <si>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</si>
  <si>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</si>
  <si>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</si>
  <si>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</si>
  <si>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</si>
  <si>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</si>
  <si>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</si>
  <si>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</si>
  <si>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</si>
  <si>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</si>
  <si>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</si>
  <si>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</si>
  <si>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</si>
  <si>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</si>
  <si>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</si>
  <si>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</si>
  <si>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</si>
  <si>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</si>
  <si>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</si>
  <si>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</si>
  <si>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</si>
  <si>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</si>
  <si>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</si>
  <si>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</si>
  <si>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</si>
  <si>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</si>
  <si>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</si>
  <si>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</si>
  <si>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</si>
  <si>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</si>
  <si>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</si>
  <si>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</si>
  <si>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</si>
  <si>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</si>
  <si>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</si>
  <si>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</si>
  <si>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</si>
  <si>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</si>
  <si>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</si>
  <si>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</si>
  <si>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</si>
  <si>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</si>
  <si>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</si>
  <si>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</si>
  <si>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</si>
  <si>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</si>
  <si>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</si>
  <si>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</si>
  <si>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</si>
  <si>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</si>
  <si>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</si>
  <si>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</si>
  <si>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</si>
  <si>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</si>
  <si>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</si>
  <si>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</si>
  <si>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</si>
  <si>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</si>
  <si>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</si>
  <si>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</si>
  <si>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</si>
  <si>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</si>
  <si>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</si>
  <si>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</si>
  <si>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</si>
  <si>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</si>
  <si>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</si>
  <si>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</si>
  <si>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</si>
  <si>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</si>
  <si>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</si>
  <si>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</si>
  <si>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</si>
  <si>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</si>
  <si>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</si>
  <si>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</si>
  <si>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</si>
  <si>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</si>
  <si>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</si>
  <si>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</si>
  <si>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</si>
  <si>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</si>
  <si>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</si>
  <si>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</si>
  <si>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</si>
  <si>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</si>
  <si>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</si>
  <si>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</si>
  <si>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</si>
  <si>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</si>
  <si>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</si>
  <si>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</si>
  <si>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</si>
  <si>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</si>
  <si>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</si>
  <si>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</si>
  <si>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</si>
  <si>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</si>
  <si>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</si>
  <si>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</si>
  <si>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</si>
  <si>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</si>
  <si>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</si>
  <si>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</si>
  <si>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</si>
  <si>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</si>
  <si>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</si>
  <si>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</si>
  <si>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</si>
  <si>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</si>
  <si>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</si>
  <si>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</si>
  <si>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</si>
  <si>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</si>
  <si>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</si>
  <si>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</si>
  <si>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</si>
  <si>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</si>
  <si>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</si>
  <si>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</si>
  <si>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</si>
  <si>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</si>
  <si>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</si>
  <si>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</si>
  <si>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</si>
  <si>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</si>
  <si>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</si>
  <si>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</si>
  <si>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</si>
  <si>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</si>
  <si>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</si>
  <si>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</si>
  <si>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</si>
  <si>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</si>
  <si>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</si>
  <si>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</si>
  <si>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</si>
  <si>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</si>
  <si>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</si>
  <si>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</si>
  <si>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</si>
  <si>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</si>
  <si>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</si>
  <si>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</si>
  <si>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</si>
  <si>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</si>
  <si>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</si>
  <si>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</si>
  <si>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</si>
  <si>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</si>
  <si>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</si>
  <si>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</si>
  <si>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</si>
  <si>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</si>
  <si>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</si>
  <si>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</si>
  <si>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</si>
  <si>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</si>
  <si>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</si>
  <si>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</si>
  <si>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</si>
  <si>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</si>
  <si>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</si>
  <si>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</si>
  <si>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</si>
  <si>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</si>
  <si>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</si>
  <si>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</si>
  <si>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</si>
  <si>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</si>
  <si>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</si>
  <si>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</si>
  <si>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</si>
  <si>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</si>
  <si>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</si>
  <si>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</si>
  <si>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</si>
  <si>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</si>
  <si>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</si>
  <si>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</si>
  <si>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</si>
  <si>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</si>
  <si>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</si>
  <si>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</si>
  <si>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</si>
  <si>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</si>
  <si>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</si>
  <si>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</si>
  <si>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</si>
  <si>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</si>
  <si>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</si>
  <si>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</si>
  <si>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</si>
  <si>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</si>
  <si>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</si>
  <si>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</si>
  <si>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</si>
  <si>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</si>
  <si>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</si>
  <si>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</si>
  <si>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</si>
  <si>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</si>
  <si>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</si>
  <si>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</si>
  <si>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</si>
  <si>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</si>
  <si>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</si>
  <si>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</si>
  <si>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</si>
  <si>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</si>
  <si>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</si>
  <si>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</si>
  <si>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</si>
  <si>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</si>
  <si>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</si>
  <si>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</si>
  <si>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</si>
  <si>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</si>
  <si>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</si>
  <si>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</si>
  <si>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</si>
  <si>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</si>
  <si>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</si>
  <si>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</si>
  <si>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</si>
  <si>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</si>
  <si>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</si>
  <si>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</si>
  <si>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</si>
  <si>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</si>
  <si>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</si>
  <si>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</si>
  <si>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</si>
  <si>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</si>
  <si>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</si>
  <si>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</si>
  <si>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</si>
  <si>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</si>
  <si>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</si>
  <si>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</si>
  <si>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</si>
  <si>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</si>
  <si>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</si>
  <si>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</si>
  <si>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</si>
  <si>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</si>
  <si>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</si>
  <si>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</si>
  <si>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</si>
  <si>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</si>
  <si>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</si>
  <si>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</si>
  <si>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</si>
  <si>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</si>
  <si>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</si>
  <si>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</si>
  <si>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</si>
  <si>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</si>
  <si>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</si>
  <si>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</si>
  <si>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</si>
  <si>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</si>
  <si>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</si>
  <si>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</si>
  <si>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</si>
  <si>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</si>
  <si>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</si>
  <si>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</si>
  <si>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</si>
  <si>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</si>
  <si>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</si>
  <si>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</si>
  <si>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</si>
  <si>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</si>
  <si>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</si>
  <si>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</si>
  <si>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</si>
  <si>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</si>
  <si>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</si>
  <si>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</si>
  <si>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</si>
  <si>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</si>
  <si>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</si>
  <si>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</si>
  <si>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</si>
  <si>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</si>
  <si>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</si>
  <si>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</si>
  <si>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</si>
  <si>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</si>
  <si>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</si>
  <si>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</si>
  <si>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</si>
  <si>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</si>
  <si>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</si>
  <si>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</si>
  <si>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</si>
  <si>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</si>
  <si>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</si>
  <si>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</si>
  <si>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</si>
  <si>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</si>
  <si>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</si>
  <si>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</si>
  <si>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</si>
  <si>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</si>
  <si>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</si>
  <si>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</si>
  <si>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</si>
  <si>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</si>
  <si>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</si>
  <si>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</si>
  <si>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</si>
  <si>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</si>
  <si>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</si>
  <si>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</si>
  <si>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</si>
  <si>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</si>
  <si>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</si>
  <si>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</si>
  <si>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</si>
  <si>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</si>
  <si>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</si>
  <si>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</si>
  <si>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</si>
  <si>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</si>
  <si>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</si>
  <si>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</si>
  <si>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</si>
  <si>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</si>
  <si>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</si>
  <si>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</si>
  <si>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</si>
  <si>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</si>
  <si>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</si>
  <si>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</si>
  <si>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</si>
  <si>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</si>
  <si>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</si>
  <si>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</si>
  <si>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</si>
  <si>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</si>
  <si>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</si>
  <si>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</si>
  <si>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</si>
  <si>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</si>
  <si>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</si>
  <si>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</si>
  <si>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</si>
  <si>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</si>
  <si>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</si>
  <si>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</si>
  <si>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</si>
  <si>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</si>
  <si>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</si>
  <si>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</si>
  <si>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</si>
  <si>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</si>
  <si>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</si>
  <si>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</si>
  <si>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</si>
  <si>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</si>
  <si>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</si>
  <si>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</si>
  <si>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</si>
  <si>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</si>
  <si>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</si>
  <si>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</si>
  <si>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</si>
  <si>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</si>
  <si>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</si>
  <si>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</si>
  <si>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</si>
  <si>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</si>
  <si>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</si>
  <si>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</si>
  <si>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</si>
  <si>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</si>
  <si>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</si>
  <si>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</si>
  <si>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</si>
  <si>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</si>
  <si>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</si>
  <si>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</si>
  <si>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</si>
  <si>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</si>
  <si>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</si>
  <si>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</si>
  <si>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</si>
  <si>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</si>
  <si>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</si>
  <si>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</si>
  <si>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</si>
  <si>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</si>
  <si>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</si>
  <si>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</si>
  <si>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</si>
  <si>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</si>
  <si>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</si>
  <si>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</si>
  <si>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</si>
  <si>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</si>
  <si>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</si>
  <si>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</si>
  <si>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</si>
  <si>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</si>
  <si>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</si>
  <si>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</si>
  <si>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</si>
  <si>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</si>
  <si>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</si>
  <si>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</si>
  <si>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</si>
  <si>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</si>
  <si>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</si>
  <si>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</si>
  <si>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</si>
  <si>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</si>
  <si>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</si>
  <si>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</si>
  <si>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</si>
  <si>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</si>
  <si>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</si>
  <si>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</si>
  <si>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</si>
  <si>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</si>
  <si>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</si>
  <si>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</si>
  <si>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</si>
  <si>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</si>
  <si>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</si>
  <si>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</si>
  <si>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</si>
  <si>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</si>
  <si>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</si>
  <si>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</si>
  <si>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</si>
  <si>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</si>
  <si>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</si>
  <si>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</si>
  <si>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</si>
  <si>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</si>
  <si>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</si>
  <si>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</si>
  <si>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</si>
  <si>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</si>
  <si>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</si>
  <si>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</si>
  <si>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</si>
  <si>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</si>
  <si>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</si>
  <si>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</si>
  <si>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</si>
  <si>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</si>
  <si>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</si>
  <si>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</si>
  <si>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</si>
  <si>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</si>
  <si>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</si>
  <si>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</si>
  <si>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</si>
  <si>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</si>
  <si>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</si>
  <si>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</si>
  <si>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</si>
  <si>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</si>
  <si>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</si>
  <si>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</si>
  <si>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</si>
  <si>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</si>
  <si>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</si>
  <si>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</si>
  <si>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</si>
  <si>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</si>
  <si>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</si>
  <si>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</si>
  <si>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</si>
  <si>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</si>
  <si>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</si>
  <si>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</si>
  <si>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</si>
  <si>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</si>
  <si>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</si>
  <si>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</si>
  <si>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</si>
  <si>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</si>
  <si>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</si>
  <si>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</si>
  <si>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</si>
  <si>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</si>
  <si>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</si>
  <si>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</si>
  <si>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</si>
  <si>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</si>
  <si>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</si>
  <si>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</si>
  <si>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</si>
  <si>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</si>
  <si>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</si>
  <si>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</si>
  <si>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</si>
  <si>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</si>
  <si>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</si>
  <si>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</si>
  <si>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</si>
  <si>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</si>
  <si>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</si>
  <si>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</si>
  <si>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</si>
  <si>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</si>
  <si>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</si>
  <si>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</si>
  <si>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</si>
  <si>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</si>
  <si>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</si>
  <si>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</si>
  <si>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</si>
  <si>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</si>
  <si>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</si>
  <si>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</si>
  <si>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</si>
  <si>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</si>
  <si>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</si>
  <si>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</si>
  <si>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</si>
  <si>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</si>
  <si>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</si>
  <si>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</si>
  <si>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</si>
  <si>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</si>
  <si>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</si>
  <si>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</si>
  <si>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</si>
  <si>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</si>
  <si>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</si>
  <si>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</si>
  <si>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</si>
  <si>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</si>
  <si>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</si>
  <si>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</si>
  <si>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</si>
  <si>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</si>
  <si>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</si>
  <si>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</si>
  <si>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</si>
  <si>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</si>
  <si>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</si>
  <si>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</si>
  <si>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</si>
  <si>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</si>
  <si>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</si>
  <si>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</si>
  <si>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</si>
  <si>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</si>
  <si>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</si>
  <si>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</si>
  <si>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</si>
  <si>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</si>
  <si>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</si>
  <si>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</si>
  <si>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</si>
  <si>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</si>
  <si>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</si>
  <si>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</si>
  <si>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</si>
  <si>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</si>
  <si>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</si>
  <si>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</si>
  <si>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</si>
  <si>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</si>
  <si>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</si>
  <si>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</si>
  <si>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</si>
  <si>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</si>
  <si>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</si>
  <si>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</si>
  <si>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</si>
  <si>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</si>
  <si>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</si>
  <si>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</si>
  <si>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</si>
  <si>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</si>
  <si>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</si>
  <si>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</si>
  <si>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</si>
  <si>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</si>
  <si>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</si>
  <si>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</si>
  <si>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</si>
  <si>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</si>
  <si>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</si>
  <si>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</si>
  <si>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</si>
  <si>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</si>
  <si>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</si>
  <si>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</si>
  <si>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</si>
  <si>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</si>
  <si>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</si>
  <si>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</si>
  <si>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</si>
  <si>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</si>
  <si>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</si>
  <si>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</si>
  <si>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</si>
  <si>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</si>
  <si>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</si>
  <si>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</si>
  <si>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</si>
  <si>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</si>
  <si>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</si>
  <si>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</si>
  <si>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</si>
  <si>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</si>
  <si>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</si>
  <si>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</si>
  <si>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</si>
  <si>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</si>
  <si>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</si>
  <si>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</si>
  <si>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</si>
  <si>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</si>
  <si>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</si>
  <si>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</si>
  <si>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</si>
  <si>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</si>
  <si>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</si>
  <si>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</si>
  <si>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</si>
  <si>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</si>
  <si>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</si>
  <si>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</si>
  <si>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</si>
  <si>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</si>
  <si>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</si>
  <si>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</si>
  <si>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</si>
  <si>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</si>
  <si>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</si>
  <si>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</si>
  <si>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</si>
  <si>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</si>
  <si>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</si>
  <si>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</si>
  <si>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</si>
  <si>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</si>
  <si>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</si>
  <si>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</si>
  <si>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</si>
  <si>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</si>
  <si>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</si>
  <si>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</si>
  <si>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</si>
  <si>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</si>
  <si>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</si>
  <si>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</si>
  <si>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</si>
  <si>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</si>
  <si>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</si>
  <si>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</si>
  <si>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</si>
  <si>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</si>
  <si>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</si>
  <si>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</si>
  <si>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</si>
  <si>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</si>
  <si>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</si>
  <si>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</si>
  <si>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</si>
  <si>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</si>
  <si>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</si>
  <si>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</si>
  <si>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</si>
  <si>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</si>
  <si>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</si>
  <si>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</si>
  <si>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</si>
  <si>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</si>
  <si>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</si>
  <si>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</si>
  <si>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</si>
  <si>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</si>
  <si>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</si>
  <si>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</si>
  <si>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</si>
  <si>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</si>
  <si>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</si>
  <si>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</si>
  <si>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</si>
  <si>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</si>
  <si>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</si>
  <si>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</si>
  <si>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</si>
  <si>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</si>
  <si>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</si>
  <si>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</si>
  <si>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</si>
  <si>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</si>
  <si>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</si>
  <si>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</si>
  <si>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</si>
  <si>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</si>
  <si>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</si>
  <si>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</si>
  <si>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</si>
  <si>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</si>
  <si>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</si>
  <si>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</si>
  <si>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</si>
  <si>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</si>
  <si>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</si>
  <si>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</si>
  <si>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</si>
  <si>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</si>
  <si>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</si>
  <si>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</si>
  <si>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</si>
  <si>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</si>
  <si>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</si>
  <si>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</si>
  <si>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</si>
  <si>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</si>
  <si>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</si>
  <si>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</si>
  <si>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</si>
  <si>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</si>
  <si>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</si>
  <si>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</si>
  <si>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</si>
  <si>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</si>
  <si>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</si>
  <si>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</si>
  <si>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</si>
  <si>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</si>
  <si>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</si>
  <si>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</si>
  <si>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</si>
  <si>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</si>
  <si>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</si>
  <si>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</si>
  <si>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</si>
  <si>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</si>
  <si>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</si>
  <si>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</si>
  <si>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</si>
  <si>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</si>
  <si>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</si>
  <si>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</si>
  <si>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</si>
  <si>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</si>
  <si>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</si>
  <si>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</si>
  <si>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</si>
  <si>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</si>
  <si>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</si>
  <si>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</si>
  <si>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</si>
  <si>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</si>
  <si>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</si>
  <si>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</si>
  <si>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</si>
  <si>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</si>
  <si>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</si>
  <si>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</si>
  <si>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</si>
  <si>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</si>
  <si>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</si>
  <si>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</si>
  <si>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</si>
  <si>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</si>
  <si>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</si>
  <si>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</si>
  <si>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</si>
  <si>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</si>
  <si>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</si>
  <si>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</si>
  <si>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</si>
  <si>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</si>
  <si>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</si>
  <si>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</si>
  <si>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</si>
  <si>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</si>
  <si>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</si>
  <si>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</si>
  <si>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</si>
  <si>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</si>
  <si>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</si>
  <si>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</si>
  <si>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</si>
  <si>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</si>
  <si>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</si>
  <si>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</si>
  <si>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</si>
  <si>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</si>
  <si>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</si>
  <si>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</si>
  <si>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</si>
  <si>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</si>
  <si>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</si>
  <si>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</si>
  <si>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</si>
  <si>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</si>
  <si>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</si>
  <si>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</si>
  <si>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</si>
  <si>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</si>
  <si>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</si>
  <si>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</si>
  <si>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</si>
  <si>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</si>
  <si>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</si>
  <si>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</si>
  <si>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</si>
  <si>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</si>
  <si>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</si>
  <si>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</si>
  <si>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</si>
  <si>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</si>
  <si>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</si>
  <si>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</si>
  <si>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</si>
  <si>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</si>
  <si>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</si>
  <si>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</si>
  <si>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</si>
  <si>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</si>
  <si>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</si>
  <si>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</si>
  <si>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</si>
  <si>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</si>
  <si>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</si>
  <si>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</si>
  <si>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</si>
  <si>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</si>
  <si>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</si>
  <si>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</si>
  <si>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</si>
  <si>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</si>
  <si>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</si>
  <si>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</si>
  <si>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</si>
  <si>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</si>
  <si>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</si>
  <si>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</si>
  <si>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</si>
  <si>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</si>
  <si>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</si>
  <si>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</si>
  <si>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</si>
  <si>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</si>
  <si>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</si>
  <si>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</si>
  <si>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</si>
  <si>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</si>
  <si>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</si>
  <si>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</si>
  <si>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</si>
  <si>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</si>
  <si>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</si>
  <si>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</si>
  <si>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</si>
  <si>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</si>
  <si>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</si>
  <si>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</si>
  <si>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</si>
  <si>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</si>
  <si>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</si>
  <si>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</si>
  <si>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</si>
  <si>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</si>
  <si>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</si>
  <si>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</si>
  <si>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</si>
  <si>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</si>
  <si>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</si>
  <si>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</si>
  <si>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</si>
  <si>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</si>
  <si>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</si>
  <si>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</si>
  <si>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</si>
  <si>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</si>
  <si>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</si>
  <si>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</si>
  <si>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</si>
  <si>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</si>
  <si>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</si>
  <si>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</si>
  <si>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</si>
  <si>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</si>
  <si>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</si>
  <si>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</si>
  <si>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</si>
  <si>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</si>
  <si>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</si>
  <si>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</si>
  <si>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</si>
  <si>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</si>
  <si>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</si>
  <si>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</si>
  <si>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</si>
  <si>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</si>
  <si>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</si>
  <si>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</si>
  <si>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</si>
  <si>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</si>
  <si>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</si>
  <si>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</si>
  <si>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</si>
  <si>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</si>
  <si>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</si>
  <si>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</si>
  <si>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</si>
  <si>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</si>
  <si>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</si>
  <si>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</si>
  <si>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</si>
  <si>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</si>
  <si>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</si>
  <si>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</si>
  <si>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</si>
  <si>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</si>
  <si>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</si>
  <si>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</si>
  <si>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</si>
  <si>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</si>
  <si>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</si>
  <si>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</si>
  <si>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</si>
  <si>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</si>
  <si>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</si>
  <si>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</si>
  <si>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</si>
  <si>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</si>
  <si>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</si>
  <si>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</si>
  <si>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</si>
  <si>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</si>
  <si>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</si>
  <si>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</si>
  <si>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</si>
  <si>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</si>
  <si>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</si>
  <si>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</si>
  <si>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</si>
  <si>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</si>
  <si>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</si>
  <si>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</si>
  <si>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</si>
  <si>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</si>
  <si>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</si>
  <si>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</si>
  <si>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</si>
  <si>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</si>
  <si>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</si>
  <si>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</si>
  <si>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</si>
  <si>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</si>
  <si>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</si>
  <si>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</si>
  <si>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</si>
  <si>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</si>
  <si>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</si>
  <si>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</si>
  <si>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</si>
  <si>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</si>
  <si>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</si>
  <si>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</si>
  <si>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</si>
  <si>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</si>
  <si>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</si>
  <si>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</si>
  <si>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</si>
  <si>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</si>
  <si>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</si>
  <si>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</si>
  <si>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</si>
  <si>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</si>
  <si>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</si>
  <si>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</si>
  <si>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</si>
  <si>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</si>
  <si>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</si>
  <si>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</si>
  <si>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</si>
  <si>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</si>
  <si>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</si>
  <si>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</si>
  <si>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</si>
  <si>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</si>
  <si>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</si>
  <si>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</si>
  <si>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</si>
  <si>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</si>
  <si>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</si>
  <si>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</si>
  <si>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</si>
  <si>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</si>
  <si>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</si>
  <si>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</si>
  <si>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</si>
  <si>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</si>
  <si>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</si>
  <si>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</si>
  <si>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</si>
  <si>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</si>
  <si>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</si>
  <si>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</si>
  <si>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</si>
  <si>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</si>
  <si>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</si>
  <si>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</si>
  <si>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</si>
  <si>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</si>
  <si>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</si>
  <si>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</si>
  <si>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</si>
  <si>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</si>
  <si>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</si>
  <si>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</si>
  <si>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</si>
  <si>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</si>
  <si>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</si>
  <si>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</si>
  <si>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</si>
  <si>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</si>
  <si>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</si>
  <si>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</si>
  <si>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</si>
  <si>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</si>
  <si>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</si>
  <si>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</si>
  <si>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</si>
  <si>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</si>
  <si>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</si>
  <si>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</si>
  <si>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</si>
  <si>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</si>
  <si>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</si>
  <si>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</si>
  <si>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</si>
  <si>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</si>
  <si>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</si>
  <si>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</si>
  <si>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</si>
  <si>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</si>
  <si>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</si>
  <si>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</si>
  <si>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</si>
  <si>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</si>
  <si>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</si>
  <si>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</si>
  <si>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</si>
  <si>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</si>
  <si>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</si>
  <si>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</si>
  <si>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</si>
  <si>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</si>
  <si>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</si>
  <si>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</si>
  <si>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</si>
  <si>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</si>
  <si>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</si>
  <si>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</si>
  <si>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</si>
  <si>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</si>
  <si>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</si>
  <si>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</si>
  <si>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</si>
  <si>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</si>
  <si>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</si>
  <si>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</si>
  <si>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</si>
  <si>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</si>
  <si>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</si>
  <si>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</si>
  <si>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</si>
  <si>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</si>
  <si>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</si>
  <si>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</si>
  <si>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</si>
  <si>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</si>
  <si>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</si>
  <si>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</si>
  <si>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</si>
  <si>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</si>
  <si>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</si>
  <si>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</si>
  <si>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</si>
  <si>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</si>
  <si>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</si>
  <si>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</si>
  <si>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</si>
  <si>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</si>
  <si>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</si>
  <si>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</si>
  <si>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</si>
  <si>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</si>
  <si>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</si>
  <si>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</si>
  <si>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</si>
  <si>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</si>
  <si>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</si>
  <si>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</si>
  <si>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</si>
  <si>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</si>
  <si>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</si>
  <si>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</si>
  <si>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</si>
  <si>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</si>
  <si>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</si>
  <si>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</si>
  <si>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</si>
  <si>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</si>
  <si>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</si>
  <si>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</si>
  <si>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</si>
  <si>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</si>
  <si>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</si>
  <si>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</si>
  <si>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</si>
  <si>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</si>
  <si>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</si>
  <si>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</si>
  <si>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</si>
  <si>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</si>
  <si>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</si>
  <si>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</si>
  <si>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</si>
  <si>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</si>
  <si>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</si>
  <si>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</si>
  <si>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</si>
  <si>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</si>
  <si>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</si>
  <si>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</si>
  <si>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</si>
  <si>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</si>
  <si>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</si>
  <si>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</si>
  <si>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</si>
  <si>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</si>
  <si>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</si>
  <si>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</si>
  <si>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</si>
  <si>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</si>
  <si>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</si>
  <si>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</si>
  <si>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</si>
  <si>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</si>
  <si>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</si>
  <si>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</si>
  <si>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</si>
  <si>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</si>
  <si>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</si>
  <si>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</si>
  <si>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</si>
  <si>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</si>
  <si>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</si>
  <si>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</si>
  <si>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</si>
  <si>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</si>
  <si>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</si>
  <si>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</si>
  <si>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</si>
  <si>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</si>
  <si>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</si>
  <si>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</si>
  <si>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</si>
  <si>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</si>
  <si>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</si>
  <si>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</si>
  <si>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</si>
  <si>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</si>
  <si>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</si>
  <si>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</si>
  <si>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</si>
  <si>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</si>
  <si>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</si>
  <si>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</si>
  <si>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</si>
  <si>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</si>
  <si>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</si>
  <si>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</si>
  <si>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</si>
  <si>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</si>
  <si>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</si>
  <si>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</si>
  <si>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</si>
  <si>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</si>
  <si>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</si>
  <si>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</si>
  <si>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</si>
  <si>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</si>
  <si>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</si>
  <si>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</si>
  <si>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</si>
  <si>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</si>
  <si>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</si>
  <si>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</si>
  <si>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</si>
  <si>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</si>
  <si>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</si>
  <si>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</si>
  <si>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</si>
  <si>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</si>
  <si>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</si>
  <si>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</si>
  <si>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</si>
  <si>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</si>
  <si>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</si>
  <si>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</si>
  <si>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</si>
  <si>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</si>
  <si>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</si>
  <si>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</si>
  <si>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</si>
  <si>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</si>
  <si>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</si>
  <si>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</si>
  <si>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</si>
  <si>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</si>
  <si>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</si>
  <si>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</si>
  <si>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</si>
  <si>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</si>
  <si>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</si>
  <si>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</si>
  <si>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</si>
  <si>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</si>
  <si>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</si>
  <si>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</si>
  <si>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</si>
  <si>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</si>
  <si>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</si>
  <si>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</si>
  <si>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</si>
  <si>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</si>
  <si>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</si>
  <si>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</si>
  <si>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</si>
  <si>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</si>
  <si>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</si>
  <si>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</si>
  <si>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</si>
  <si>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</si>
  <si>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</si>
  <si>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</si>
  <si>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</si>
  <si>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</si>
  <si>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</si>
  <si>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</si>
  <si>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</si>
  <si>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</si>
  <si>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</si>
  <si>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</si>
  <si>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</si>
  <si>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</si>
  <si>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</si>
  <si>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</si>
  <si>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</si>
  <si>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</si>
  <si>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</si>
  <si>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</si>
  <si>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</si>
  <si>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</si>
  <si>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</si>
  <si>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</si>
  <si>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</si>
  <si>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</si>
  <si>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</si>
  <si>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</si>
  <si>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</si>
  <si>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</si>
  <si>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</si>
  <si>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</si>
  <si>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</si>
  <si>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</si>
  <si>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</si>
  <si>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</si>
  <si>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</si>
  <si>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</si>
  <si>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</si>
  <si>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</si>
  <si>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</si>
  <si>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</si>
  <si>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</si>
  <si>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</si>
  <si>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</si>
  <si>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</si>
  <si>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</si>
  <si>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</si>
  <si>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</si>
  <si>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</si>
  <si>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</si>
  <si>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</si>
  <si>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</si>
  <si>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</si>
  <si>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</si>
  <si>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</si>
  <si>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</si>
  <si>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</si>
  <si>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</si>
  <si>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</si>
  <si>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</si>
  <si>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</si>
  <si>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</si>
  <si>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</si>
  <si>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</si>
  <si>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</si>
  <si>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</si>
  <si>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</si>
  <si>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</si>
  <si>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</si>
  <si>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</si>
  <si>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</si>
  <si>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</si>
  <si>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</si>
  <si>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</si>
  <si>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</si>
  <si>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</si>
  <si>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</si>
  <si>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</si>
  <si>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</si>
  <si>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</si>
  <si>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</si>
  <si>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</si>
  <si>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</si>
  <si>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</si>
  <si>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</si>
  <si>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</si>
  <si>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</si>
  <si>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</si>
  <si>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</si>
  <si>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</si>
  <si>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</si>
  <si>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</si>
  <si>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</si>
  <si>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</si>
  <si>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</si>
  <si>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</si>
  <si>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</si>
  <si>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</si>
  <si>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</si>
  <si>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</si>
  <si>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</si>
  <si>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</si>
  <si>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</si>
  <si>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</si>
  <si>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</si>
  <si>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</si>
  <si>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</si>
  <si>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</si>
  <si>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</si>
  <si>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</si>
  <si>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</si>
  <si>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</si>
  <si>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</si>
  <si>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</si>
  <si>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</si>
  <si>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</si>
  <si>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</si>
  <si>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</si>
  <si>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</si>
  <si>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</si>
  <si>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</si>
  <si>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</si>
  <si>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</si>
  <si>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</si>
  <si>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</si>
  <si>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</si>
  <si>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</si>
  <si>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</si>
  <si>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</si>
  <si>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</si>
  <si>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</si>
  <si>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</si>
  <si>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</si>
  <si>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</si>
  <si>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</si>
  <si>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</si>
  <si>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</si>
  <si>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</si>
  <si>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</si>
  <si>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</si>
  <si>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</si>
  <si>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</si>
  <si>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</si>
  <si>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</si>
  <si>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</si>
  <si>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</si>
  <si>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</si>
  <si>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</si>
  <si>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</si>
  <si>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</si>
  <si>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</si>
  <si>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</si>
  <si>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</si>
  <si>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</si>
  <si>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</si>
  <si>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</si>
  <si>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</si>
  <si>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</si>
  <si>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</si>
  <si>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</si>
  <si>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</si>
  <si>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</si>
  <si>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</si>
  <si>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</si>
  <si>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</si>
  <si>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</si>
  <si>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</si>
  <si>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</si>
  <si>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</si>
  <si>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</si>
  <si>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</si>
  <si>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</si>
  <si>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</si>
  <si>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</si>
  <si>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</si>
  <si>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</si>
  <si>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</si>
  <si>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</si>
  <si>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</si>
  <si>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</si>
  <si>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</si>
  <si>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</si>
  <si>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</si>
  <si>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</si>
  <si>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</si>
  <si>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</si>
  <si>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</si>
  <si>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</si>
  <si>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</si>
  <si>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</si>
  <si>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</si>
  <si>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</si>
  <si>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</si>
  <si>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</si>
  <si>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</si>
  <si>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</si>
  <si>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</si>
  <si>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</si>
  <si>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</si>
  <si>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</si>
  <si>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</si>
  <si>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</si>
  <si>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</si>
  <si>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</si>
  <si>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</si>
  <si>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</si>
  <si>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</si>
  <si>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</si>
  <si>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</si>
  <si>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</si>
  <si>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</si>
  <si>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</si>
  <si>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</si>
  <si>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</si>
  <si>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</si>
  <si>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</si>
  <si>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</si>
  <si>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</si>
  <si>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</si>
  <si>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</si>
  <si>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</si>
  <si>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</si>
  <si>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</si>
  <si>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</si>
  <si>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</si>
  <si>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</si>
  <si>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</si>
  <si>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</si>
  <si>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</si>
  <si>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</si>
  <si>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</si>
  <si>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</si>
  <si>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</si>
  <si>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</si>
  <si>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</si>
  <si>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</si>
  <si>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</si>
  <si>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</si>
  <si>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</si>
  <si>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</si>
  <si>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</si>
  <si>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</si>
  <si>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</si>
  <si>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</si>
  <si>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</si>
  <si>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</si>
  <si>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</si>
  <si>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</si>
  <si>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</si>
  <si>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</si>
  <si>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</si>
  <si>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</si>
  <si>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</si>
  <si>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</si>
  <si>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</si>
  <si>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</si>
  <si>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</si>
  <si>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</si>
  <si>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</si>
  <si>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</si>
  <si>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</si>
  <si>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</si>
  <si>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</si>
  <si>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</si>
  <si>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</si>
  <si>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</si>
  <si>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</si>
  <si>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</si>
  <si>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</si>
  <si>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</si>
  <si>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</si>
  <si>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</si>
  <si>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</si>
  <si>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</si>
  <si>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</si>
  <si>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</si>
  <si>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</si>
  <si>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</si>
  <si>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</si>
  <si>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</si>
  <si>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</si>
  <si>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</si>
  <si>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</si>
  <si>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</si>
  <si>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</si>
  <si>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</si>
  <si>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</si>
  <si>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</si>
  <si>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</si>
  <si>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</si>
  <si>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</si>
  <si>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</si>
  <si>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</si>
  <si>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</si>
  <si>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</si>
  <si>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</si>
  <si>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</si>
  <si>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</si>
  <si>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</si>
  <si>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</si>
  <si>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</si>
  <si>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</si>
  <si>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</si>
  <si>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</si>
  <si>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</si>
  <si>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</si>
  <si>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</si>
  <si>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</si>
  <si>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</si>
  <si>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</si>
  <si>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</si>
  <si>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</si>
  <si>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</si>
  <si>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</si>
  <si>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</si>
  <si>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</si>
  <si>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</si>
  <si>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</si>
  <si>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</si>
  <si>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</si>
  <si>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</si>
  <si>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</si>
  <si>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</si>
  <si>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</si>
  <si>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</si>
  <si>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</si>
  <si>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</si>
  <si>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</si>
  <si>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</si>
  <si>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</si>
  <si>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</si>
  <si>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</si>
  <si>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</si>
  <si>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</si>
  <si>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</si>
  <si>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</si>
  <si>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</si>
  <si>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</si>
  <si>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</si>
  <si>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</si>
  <si>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</si>
  <si>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</si>
  <si>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</si>
  <si>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</si>
  <si>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</si>
  <si>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</si>
  <si>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</si>
  <si>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</si>
  <si>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</si>
  <si>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</si>
  <si>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</si>
  <si>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</si>
  <si>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</si>
  <si>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</si>
  <si>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</si>
  <si>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</si>
  <si>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</si>
  <si>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</si>
  <si>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</si>
  <si>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</si>
  <si>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</si>
  <si>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</si>
  <si>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</si>
  <si>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</si>
  <si>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</si>
  <si>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</si>
  <si>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</si>
  <si>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</si>
  <si>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</si>
  <si>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</si>
  <si>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</si>
  <si>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</si>
  <si>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</si>
  <si>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</si>
  <si>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</si>
  <si>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</si>
  <si>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</si>
  <si>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</si>
  <si>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</si>
  <si>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</si>
  <si>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</si>
  <si>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</si>
  <si>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</si>
  <si>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</si>
  <si>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</si>
  <si>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</si>
  <si>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</si>
  <si>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</si>
  <si>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</si>
  <si>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</si>
  <si>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</si>
  <si>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</si>
  <si>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</si>
  <si>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</si>
  <si>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</si>
  <si>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</si>
  <si>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</si>
  <si>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</si>
  <si>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</si>
  <si>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</si>
  <si>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</si>
  <si>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</si>
  <si>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</si>
  <si>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</si>
  <si>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</si>
  <si>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</si>
  <si>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</si>
  <si>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</si>
  <si>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</si>
  <si>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</si>
  <si>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</si>
  <si>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</si>
  <si>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</si>
  <si>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</si>
  <si>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</si>
  <si>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</si>
  <si>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</si>
  <si>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</si>
  <si>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</si>
  <si>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</si>
  <si>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</si>
  <si>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</si>
  <si>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</si>
  <si>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</si>
  <si>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</si>
  <si>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</si>
  <si>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</si>
  <si>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</si>
  <si>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</si>
  <si>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</si>
  <si>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</si>
  <si>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</si>
  <si>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</si>
  <si>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</si>
  <si>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</si>
  <si>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</si>
  <si>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</si>
  <si>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</si>
  <si>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</si>
  <si>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</si>
  <si>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</si>
  <si>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</si>
  <si>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</si>
  <si>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</si>
  <si>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</si>
  <si>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</si>
  <si>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</si>
  <si>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</si>
  <si>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</si>
  <si>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</si>
  <si>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</si>
  <si>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</si>
  <si>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</si>
  <si>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</si>
  <si>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</si>
  <si>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</si>
  <si>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</si>
  <si>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</si>
  <si>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</si>
  <si>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</si>
  <si>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</si>
  <si>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</si>
  <si>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</si>
  <si>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</si>
  <si>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</si>
  <si>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</si>
  <si>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</si>
  <si>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</si>
  <si>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</si>
  <si>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</si>
  <si>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</si>
  <si>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</si>
  <si>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</si>
  <si>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</si>
  <si>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</si>
  <si>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</si>
  <si>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</si>
  <si>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</si>
  <si>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</si>
  <si>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</si>
  <si>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</si>
  <si>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</si>
  <si>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</si>
  <si>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</si>
  <si>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</si>
  <si>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</si>
  <si>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</si>
  <si>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</si>
  <si>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</si>
  <si>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</si>
  <si>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</si>
  <si>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</si>
  <si>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</si>
  <si>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</si>
  <si>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</si>
  <si>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</si>
  <si>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</si>
  <si>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</si>
  <si>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</si>
  <si>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</si>
  <si>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</si>
  <si>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</si>
  <si>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</si>
  <si>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</si>
  <si>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</si>
  <si>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</si>
  <si>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</si>
  <si>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</si>
  <si>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</si>
  <si>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</si>
  <si>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</si>
  <si>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</si>
  <si>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</si>
  <si>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</si>
  <si>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</si>
  <si>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</si>
  <si>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</si>
  <si>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</si>
  <si>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</si>
  <si>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</si>
  <si>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</si>
  <si>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</si>
  <si>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</si>
  <si>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</si>
  <si>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</si>
  <si>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</si>
  <si>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</si>
  <si>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</si>
  <si>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</si>
  <si>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</si>
  <si>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</si>
  <si>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</si>
  <si>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</si>
  <si>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</si>
  <si>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</si>
  <si>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</si>
  <si>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</si>
  <si>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</si>
  <si>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</si>
  <si>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</si>
  <si>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</si>
  <si>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</si>
  <si>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</si>
  <si>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</si>
  <si>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</si>
  <si>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</si>
  <si>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</si>
  <si>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</si>
  <si>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</si>
  <si>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</si>
  <si>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</si>
  <si>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</si>
  <si>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</si>
  <si>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</si>
  <si>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</si>
  <si>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</si>
  <si>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</si>
  <si>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</si>
  <si>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</si>
  <si>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</si>
  <si>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</si>
  <si>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</si>
  <si>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</si>
  <si>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</si>
  <si>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</si>
  <si>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</si>
  <si>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</si>
  <si>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</si>
  <si>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</si>
  <si>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</si>
  <si>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</si>
  <si>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</si>
  <si>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</si>
  <si>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</si>
  <si>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</si>
  <si>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</si>
  <si>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</si>
  <si>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</si>
  <si>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</si>
  <si>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</si>
  <si>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</si>
  <si>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</si>
  <si>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</si>
  <si>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</si>
  <si>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</si>
  <si>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</si>
  <si>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</si>
  <si>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</si>
  <si>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</si>
  <si>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</si>
  <si>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</si>
  <si>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</si>
  <si>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</si>
  <si>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</si>
  <si>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</si>
  <si>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</si>
  <si>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</si>
  <si>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</si>
  <si>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</si>
  <si>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</si>
  <si>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</si>
  <si>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</si>
  <si>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</si>
  <si>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</si>
  <si>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</si>
  <si>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</si>
  <si>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</si>
  <si>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</si>
  <si>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</si>
  <si>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</si>
  <si>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</si>
  <si>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</si>
  <si>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</si>
  <si>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</si>
  <si>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</si>
  <si>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</si>
  <si>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</si>
  <si>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</si>
  <si>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</si>
  <si>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</si>
  <si>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</si>
  <si>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</si>
  <si>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</si>
  <si>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</si>
  <si>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</si>
  <si>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</si>
  <si>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</si>
  <si>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</si>
  <si>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</si>
  <si>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</si>
  <si>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</si>
  <si>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</si>
  <si>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</si>
  <si>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</si>
  <si>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</si>
  <si>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</si>
  <si>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</si>
  <si>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</si>
  <si>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</si>
  <si>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</si>
  <si>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</si>
  <si>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</si>
  <si>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</si>
  <si>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</si>
  <si>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</si>
  <si>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</si>
  <si>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</si>
  <si>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</si>
  <si>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</si>
  <si>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</si>
  <si>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</si>
  <si>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</si>
  <si>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</si>
  <si>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</si>
  <si>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</si>
  <si>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</si>
  <si>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</si>
  <si>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</si>
  <si>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</si>
  <si>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</si>
  <si>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</si>
  <si>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</si>
  <si>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</si>
  <si>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</si>
  <si>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</si>
  <si>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</si>
  <si>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</si>
  <si>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</si>
  <si>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</si>
  <si>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</si>
  <si>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</si>
  <si>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</si>
  <si>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</si>
  <si>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</si>
  <si>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</si>
  <si>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</si>
  <si>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</si>
  <si>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</si>
  <si>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</si>
  <si>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</si>
  <si>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</si>
  <si>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</si>
  <si>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</si>
  <si>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</si>
  <si>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</si>
  <si>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</si>
  <si>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</si>
  <si>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</si>
  <si>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</si>
  <si>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</si>
  <si>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</si>
  <si>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</si>
  <si>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</si>
  <si>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</si>
  <si>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</si>
  <si>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</si>
  <si>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</si>
  <si>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</si>
  <si>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</si>
  <si>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</si>
  <si>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</si>
  <si>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</si>
  <si>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</si>
  <si>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</si>
  <si>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</si>
  <si>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</si>
  <si>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</si>
  <si>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</si>
  <si>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</si>
  <si>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</si>
  <si>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</si>
  <si>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</si>
  <si>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</si>
  <si>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</si>
  <si>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</si>
  <si>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</si>
  <si>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</si>
  <si>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</si>
  <si>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</si>
  <si>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</si>
  <si>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</si>
  <si>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</si>
  <si>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</si>
  <si>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</si>
  <si>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</si>
  <si>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</si>
  <si>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</si>
  <si>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</si>
  <si>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</si>
  <si>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</si>
  <si>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</si>
  <si>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</si>
  <si>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</si>
  <si>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</si>
  <si>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</si>
  <si>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</si>
  <si>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</si>
  <si>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</si>
  <si>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</si>
  <si>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</si>
  <si>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</si>
  <si>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</si>
  <si>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</si>
  <si>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</si>
  <si>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</si>
  <si>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</si>
  <si>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</si>
  <si>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</si>
  <si>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</si>
  <si>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</si>
  <si>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</si>
  <si>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</si>
  <si>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</si>
  <si>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</si>
  <si>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</si>
  <si>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</si>
  <si>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</si>
  <si>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</si>
  <si>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</si>
  <si>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</si>
  <si>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</si>
  <si>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</si>
  <si>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</si>
  <si>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</si>
  <si>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</si>
  <si>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</si>
  <si>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</si>
  <si>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</si>
  <si>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</si>
  <si>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</si>
  <si>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</si>
  <si>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</si>
  <si>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</si>
  <si>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</si>
  <si>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</si>
  <si>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</si>
  <si>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</si>
  <si>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</si>
  <si>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</si>
  <si>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</si>
  <si>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</si>
  <si>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</si>
  <si>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</si>
  <si>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</si>
  <si>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</si>
  <si>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</si>
  <si>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</si>
  <si>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</si>
  <si>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</si>
  <si>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</si>
  <si>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</si>
  <si>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</si>
  <si>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</si>
  <si>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</si>
  <si>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</si>
  <si>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</si>
  <si>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</si>
  <si>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</si>
  <si>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</si>
  <si>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</si>
  <si>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</si>
  <si>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</si>
  <si>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</si>
  <si>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</si>
  <si>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</si>
  <si>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</si>
  <si>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</si>
  <si>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</si>
  <si>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</si>
  <si>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</si>
  <si>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</si>
  <si>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</si>
  <si>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</si>
  <si>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</si>
  <si>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</si>
  <si>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</si>
  <si>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</si>
  <si>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</si>
  <si>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</si>
  <si>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</si>
  <si>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</si>
  <si>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</si>
  <si>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</si>
  <si>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</si>
  <si>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</si>
  <si>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</si>
  <si>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</si>
  <si>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</si>
  <si>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</si>
  <si>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</si>
  <si>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</si>
  <si>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</si>
  <si>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</si>
  <si>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</si>
  <si>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</si>
  <si>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</si>
  <si>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</si>
  <si>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</si>
  <si>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</si>
  <si>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</si>
  <si>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</si>
  <si>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</si>
  <si>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</si>
  <si>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</si>
  <si>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</si>
  <si>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</si>
  <si>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</si>
  <si>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</si>
  <si>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</si>
  <si>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</si>
  <si>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</si>
  <si>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</si>
  <si>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</si>
  <si>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</si>
  <si>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</si>
  <si>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</si>
  <si>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</si>
  <si>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</si>
  <si>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</si>
  <si>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</si>
  <si>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</si>
  <si>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</si>
  <si>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</si>
  <si>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</si>
  <si>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</si>
  <si>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</si>
  <si>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</si>
  <si>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</si>
  <si>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</si>
  <si>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</si>
  <si>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</si>
  <si>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</si>
  <si>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</si>
  <si>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</si>
  <si>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</si>
  <si>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</si>
  <si>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</si>
  <si>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</si>
  <si>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</si>
  <si>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</si>
  <si>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</si>
  <si>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</si>
  <si>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</si>
  <si>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</si>
  <si>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</si>
  <si>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</si>
  <si>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</si>
  <si>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</si>
  <si>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</si>
  <si>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</si>
  <si>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</si>
  <si>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</si>
  <si>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</si>
  <si>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</si>
  <si>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</si>
  <si>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</si>
  <si>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</si>
  <si>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</si>
  <si>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</si>
  <si>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</si>
  <si>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</si>
  <si>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</si>
  <si>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</si>
  <si>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</si>
  <si>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</si>
  <si>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</si>
  <si>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</si>
  <si>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</si>
  <si>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</si>
  <si>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</si>
  <si>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</si>
  <si>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</si>
  <si>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</si>
  <si>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</si>
  <si>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</si>
  <si>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</si>
  <si>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</si>
  <si>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</si>
  <si>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</si>
  <si>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</si>
  <si>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</si>
  <si>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</si>
  <si>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</si>
  <si>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</si>
  <si>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</si>
  <si>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</si>
  <si>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</si>
  <si>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</si>
  <si>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</si>
  <si>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</si>
  <si>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</si>
  <si>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</si>
  <si>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</si>
  <si>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</si>
  <si>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</si>
  <si>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</si>
  <si>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</si>
  <si>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</si>
  <si>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</si>
  <si>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</si>
  <si>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</si>
  <si>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</si>
  <si>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</si>
  <si>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</si>
  <si>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</si>
  <si>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</si>
  <si>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</si>
  <si>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</si>
  <si>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</si>
  <si>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</si>
  <si>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</si>
  <si>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</si>
  <si>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</si>
  <si>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</si>
  <si>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</si>
  <si>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</si>
  <si>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</si>
  <si>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</si>
  <si>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</si>
  <si>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</si>
  <si>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</si>
  <si>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</si>
  <si>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</si>
  <si>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</si>
  <si>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</si>
  <si>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</si>
  <si>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</si>
  <si>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</si>
  <si>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</si>
  <si>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</si>
  <si>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</si>
  <si>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</si>
  <si>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</si>
  <si>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</si>
  <si>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</si>
  <si>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</si>
  <si>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</si>
  <si>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</si>
  <si>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</si>
  <si>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</si>
  <si>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</si>
  <si>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</si>
  <si>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</si>
  <si>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</si>
  <si>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</si>
  <si>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</si>
  <si>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</si>
  <si>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</si>
  <si>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</si>
  <si>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</si>
  <si>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</si>
  <si>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</si>
  <si>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</si>
  <si>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</si>
  <si>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</si>
  <si>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</si>
  <si>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</si>
  <si>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</si>
  <si>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</si>
  <si>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</si>
  <si>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</si>
  <si>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</si>
  <si>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</si>
  <si>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</si>
  <si>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</si>
  <si>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</si>
  <si>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</si>
  <si>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</si>
  <si>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</si>
  <si>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</si>
  <si>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</si>
  <si>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</si>
  <si>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</si>
  <si>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</si>
  <si>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</si>
  <si>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</si>
  <si>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</si>
  <si>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</si>
  <si>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</si>
  <si>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</si>
  <si>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</si>
  <si>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</si>
  <si>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</si>
  <si>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</si>
  <si>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</si>
  <si>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</si>
  <si>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</si>
  <si>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</si>
  <si>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</si>
  <si>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</si>
  <si>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</si>
  <si>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</si>
  <si>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</si>
  <si>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</si>
  <si>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</si>
  <si>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</si>
  <si>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</si>
  <si>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</si>
  <si>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</si>
  <si>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</si>
  <si>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</si>
  <si>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</si>
  <si>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</si>
  <si>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</si>
  <si>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</si>
  <si>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</si>
  <si>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</si>
  <si>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</si>
  <si>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</si>
  <si>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</si>
  <si>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</si>
  <si>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</si>
  <si>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</si>
  <si>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</si>
  <si>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</si>
  <si>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</si>
  <si>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</si>
  <si>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</si>
  <si>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</si>
  <si>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</si>
  <si>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</si>
  <si>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</si>
  <si>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</si>
  <si>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</si>
  <si>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</si>
  <si>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</si>
  <si>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</si>
  <si>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</si>
  <si>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</si>
  <si>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</si>
  <si>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</si>
  <si>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</si>
  <si>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</si>
  <si>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</si>
  <si>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</si>
  <si>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</si>
  <si>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</si>
  <si>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</si>
  <si>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</si>
  <si>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</si>
  <si>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</si>
  <si>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</si>
  <si>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</si>
  <si>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</si>
  <si>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</si>
  <si>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</si>
  <si>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</si>
  <si>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</si>
  <si>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</si>
  <si>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</si>
  <si>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</si>
  <si>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</si>
  <si>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</si>
  <si>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</si>
  <si>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</si>
  <si>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</si>
  <si>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</si>
  <si>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</si>
  <si>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</si>
  <si>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</si>
  <si>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</si>
  <si>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</si>
  <si>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</si>
  <si>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</si>
  <si>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</si>
  <si>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</si>
  <si>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</si>
  <si>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</si>
  <si>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</si>
  <si>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</si>
  <si>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</si>
  <si>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</si>
  <si>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</si>
  <si>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</si>
  <si>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</si>
  <si>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</si>
  <si>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</si>
  <si>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</si>
  <si>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</si>
  <si>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</si>
  <si>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</si>
  <si>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</si>
  <si>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</si>
  <si>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</si>
  <si>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</si>
  <si>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</si>
  <si>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</si>
  <si>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</si>
  <si>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</si>
  <si>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</si>
  <si>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</si>
  <si>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</si>
  <si>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</si>
  <si>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</si>
  <si>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</si>
  <si>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</si>
  <si>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</si>
  <si>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</si>
  <si>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</si>
  <si>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</si>
  <si>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</si>
  <si>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</si>
  <si>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</si>
  <si>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</si>
  <si>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</si>
  <si>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</si>
  <si>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</si>
  <si>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</si>
  <si>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</si>
  <si>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</si>
  <si>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</si>
  <si>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</si>
  <si>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</si>
  <si>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</si>
  <si>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</si>
  <si>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</si>
  <si>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</si>
  <si>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</si>
  <si>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</si>
  <si>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</si>
  <si>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</si>
  <si>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</si>
  <si>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</si>
  <si>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</si>
  <si>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</si>
  <si>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</si>
  <si>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</si>
  <si>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</si>
  <si>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</si>
  <si>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</si>
  <si>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</si>
  <si>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</si>
  <si>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</si>
  <si>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</si>
  <si>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</si>
  <si>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</si>
  <si>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</si>
  <si>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</si>
  <si>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</si>
  <si>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</si>
  <si>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</si>
  <si>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</si>
  <si>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</si>
  <si>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</si>
  <si>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</si>
  <si>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</si>
  <si>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</si>
  <si>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</si>
  <si>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</si>
  <si>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</si>
  <si>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</si>
  <si>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</si>
  <si>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</si>
  <si>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</si>
  <si>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</si>
  <si>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</si>
  <si>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</si>
  <si>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</si>
  <si>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</si>
  <si>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</si>
  <si>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</si>
  <si>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</si>
  <si>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</si>
  <si>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</si>
  <si>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</si>
  <si>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</si>
  <si>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</si>
  <si>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</si>
  <si>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</si>
  <si>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</si>
  <si>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</si>
  <si>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</si>
  <si>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</si>
  <si>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</si>
  <si>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</si>
  <si>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</si>
  <si>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</si>
  <si>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</si>
  <si>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</si>
  <si>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</si>
  <si>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</si>
  <si>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</si>
  <si>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</si>
  <si>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</si>
  <si>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</si>
  <si>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</si>
  <si>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</si>
  <si>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</si>
  <si>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</si>
  <si>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</si>
  <si>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</si>
  <si>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</si>
  <si>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</si>
  <si>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</si>
  <si>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</si>
  <si>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</si>
  <si>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</si>
  <si>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</si>
  <si>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</si>
  <si>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</si>
  <si>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</si>
  <si>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</si>
  <si>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</si>
  <si>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</si>
  <si>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</si>
  <si>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</si>
  <si>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</si>
  <si>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</si>
  <si>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</si>
  <si>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</si>
  <si>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</si>
  <si>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</si>
  <si>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</si>
  <si>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</si>
  <si>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</si>
  <si>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</si>
  <si>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</si>
  <si>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</si>
  <si>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</si>
  <si>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</si>
  <si>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</si>
  <si>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</si>
  <si>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</si>
  <si>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</si>
  <si>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</si>
  <si>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</si>
  <si>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</si>
  <si>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</si>
  <si>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</si>
  <si>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</si>
  <si>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</si>
  <si>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</si>
  <si>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</si>
  <si>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</si>
  <si>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</si>
  <si>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</si>
  <si>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</si>
  <si>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</si>
  <si>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</si>
  <si>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</si>
  <si>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</si>
  <si>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</si>
  <si>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</si>
  <si>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</si>
  <si>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</si>
  <si>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</si>
  <si>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</si>
  <si>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</si>
  <si>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</si>
  <si>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</si>
  <si>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</si>
  <si>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</si>
  <si>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</si>
  <si>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</si>
  <si>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</si>
  <si>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</si>
  <si>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</si>
  <si>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</si>
  <si>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</si>
  <si>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</si>
  <si>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</si>
  <si>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</si>
  <si>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</si>
  <si>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</si>
  <si>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</si>
  <si>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</si>
  <si>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</si>
  <si>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</si>
  <si>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</si>
  <si>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</si>
  <si>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</si>
  <si>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</si>
  <si>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</si>
  <si>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</si>
  <si>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</si>
  <si>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</si>
  <si>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</si>
  <si>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</si>
  <si>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</si>
  <si>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</si>
  <si>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</si>
  <si>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</si>
  <si>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</si>
  <si>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</si>
  <si>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</si>
  <si>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</si>
  <si>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</si>
  <si>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</si>
  <si>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</si>
  <si>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</si>
  <si>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</si>
  <si>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</si>
  <si>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</si>
  <si>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</si>
  <si>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</si>
  <si>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</si>
  <si>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</si>
  <si>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</si>
  <si>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</si>
  <si>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</si>
  <si>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</si>
  <si>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</si>
  <si>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</si>
  <si>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</si>
  <si>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</si>
  <si>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</si>
  <si>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</si>
  <si>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</si>
  <si>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</si>
  <si>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</si>
  <si>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</si>
  <si>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</si>
  <si>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</si>
  <si>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</si>
  <si>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</si>
  <si>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</si>
  <si>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</si>
  <si>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</si>
  <si>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</si>
  <si>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</si>
  <si>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</si>
  <si>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</si>
  <si>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</si>
  <si>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</si>
  <si>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</si>
  <si>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</si>
  <si>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</si>
  <si>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</si>
  <si>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</si>
  <si>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</si>
  <si>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</si>
  <si>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</si>
  <si>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</si>
  <si>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</si>
  <si>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</si>
  <si>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</si>
  <si>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</si>
  <si>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</si>
  <si>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</si>
  <si>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</si>
  <si>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</si>
  <si>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</si>
  <si>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</si>
  <si>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</si>
  <si>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</si>
  <si>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</si>
  <si>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</si>
  <si>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</si>
  <si>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</si>
  <si>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</si>
  <si>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</si>
  <si>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</si>
  <si>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</si>
  <si>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</si>
  <si>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</si>
  <si>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</si>
  <si>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</si>
  <si>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</si>
  <si>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</si>
  <si>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</si>
  <si>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</si>
  <si>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</si>
  <si>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</si>
  <si>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</si>
  <si>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</si>
  <si>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</si>
  <si>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</si>
  <si>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</si>
  <si>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</si>
  <si>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</si>
  <si>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</si>
  <si>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</si>
  <si>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</si>
  <si>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</si>
  <si>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</si>
  <si>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</si>
  <si>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</si>
  <si>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</si>
  <si>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</si>
  <si>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</si>
  <si>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</si>
  <si>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</si>
  <si>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</si>
  <si>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</si>
  <si>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</si>
  <si>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</si>
  <si>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</si>
  <si>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</si>
  <si>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</si>
  <si>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</si>
  <si>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</si>
  <si>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</si>
  <si>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</si>
  <si>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</si>
  <si>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</si>
  <si>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</si>
  <si>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</si>
  <si>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</si>
  <si>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</si>
  <si>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</si>
  <si>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</si>
  <si>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</si>
  <si>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</si>
  <si>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</si>
  <si>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</si>
  <si>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</si>
  <si>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</si>
  <si>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</si>
  <si>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</si>
  <si>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</si>
  <si>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</si>
  <si>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</si>
  <si>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</si>
  <si>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</si>
  <si>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</si>
  <si>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</si>
  <si>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</si>
  <si>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</si>
  <si>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</si>
  <si>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</si>
  <si>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</si>
  <si>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</si>
  <si>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</si>
  <si>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</si>
  <si>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</si>
  <si>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</si>
  <si>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</si>
  <si>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</si>
  <si>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</si>
  <si>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</si>
  <si>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</si>
  <si>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</si>
  <si>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</si>
  <si>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</si>
  <si>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</si>
  <si>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</si>
  <si>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</si>
  <si>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</si>
  <si>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</si>
  <si>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</si>
  <si>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</si>
  <si>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</si>
  <si>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</si>
  <si>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</si>
  <si>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</si>
  <si>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</si>
  <si>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</si>
  <si>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</si>
  <si>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</si>
  <si>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</si>
  <si>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</si>
  <si>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</si>
  <si>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</si>
  <si>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</si>
  <si>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</si>
  <si>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</si>
  <si>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</si>
  <si>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</si>
  <si>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</si>
  <si>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</si>
  <si>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</si>
  <si>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</si>
  <si>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</si>
  <si>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</si>
  <si>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</si>
  <si>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</si>
  <si>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</si>
  <si>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</si>
  <si>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</si>
  <si>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</si>
  <si>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</si>
  <si>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</si>
  <si>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</si>
  <si>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</si>
  <si>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</si>
  <si>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</si>
  <si>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</si>
  <si>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</si>
  <si>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</si>
  <si>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</si>
  <si>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</si>
  <si>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</si>
  <si>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</si>
  <si>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</si>
  <si>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</si>
  <si>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</si>
  <si>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</si>
  <si>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</si>
  <si>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</si>
  <si>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</si>
  <si>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</si>
  <si>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</si>
  <si>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</si>
  <si>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</si>
  <si>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</si>
  <si>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</si>
  <si>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</si>
  <si>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</si>
  <si>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</si>
  <si>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</si>
  <si>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</si>
  <si>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</si>
  <si>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</si>
  <si>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</si>
  <si>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</si>
  <si>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</si>
  <si>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</si>
  <si>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</si>
  <si>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</si>
  <si>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</si>
  <si>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</si>
  <si>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</si>
  <si>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</si>
  <si>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</si>
  <si>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</si>
  <si>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</si>
  <si>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</si>
  <si>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</si>
  <si>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</si>
  <si>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</si>
  <si>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</si>
  <si>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</si>
  <si>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</si>
  <si>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</si>
  <si>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</si>
  <si>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</si>
  <si>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</si>
  <si>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</si>
  <si>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</si>
  <si>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</si>
  <si>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</si>
  <si>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</si>
  <si>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</si>
  <si>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</si>
  <si>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</si>
  <si>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</si>
  <si>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</si>
  <si>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</si>
  <si>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</si>
  <si>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</si>
  <si>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</si>
  <si>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</si>
  <si>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</si>
  <si>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</si>
  <si>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</si>
  <si>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</si>
  <si>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</si>
  <si>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</si>
  <si>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</si>
  <si>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</si>
  <si>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</si>
  <si>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</si>
  <si>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</si>
  <si>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</si>
  <si>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</si>
  <si>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</si>
  <si>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</si>
  <si>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</si>
  <si>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</si>
  <si>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</si>
  <si>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</si>
  <si>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</si>
  <si>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</si>
  <si>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</si>
  <si>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</si>
  <si>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</si>
  <si>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</si>
  <si>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</si>
  <si>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</si>
  <si>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</si>
  <si>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</si>
  <si>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</si>
  <si>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</si>
  <si>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</si>
  <si>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</si>
  <si>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</si>
  <si>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</si>
  <si>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</si>
  <si>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</si>
  <si>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</si>
  <si>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</si>
  <si>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</si>
  <si>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</si>
  <si>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</si>
  <si>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</si>
  <si>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</si>
  <si>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</si>
  <si>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</si>
  <si>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</si>
  <si>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</si>
  <si>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</si>
  <si>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</si>
  <si>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</si>
  <si>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</si>
  <si>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</si>
  <si>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</si>
  <si>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</si>
  <si>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</si>
  <si>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</si>
  <si>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</si>
  <si>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</si>
  <si>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</si>
  <si>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</si>
  <si>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</si>
  <si>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</si>
  <si>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</si>
  <si>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</si>
  <si>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</si>
  <si>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</si>
  <si>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</si>
  <si>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</si>
  <si>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</si>
  <si>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</si>
  <si>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</si>
  <si>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</si>
  <si>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</si>
  <si>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</si>
  <si>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</si>
  <si>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</si>
  <si>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</si>
  <si>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</si>
  <si>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</si>
  <si>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</si>
  <si>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</si>
  <si>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</si>
  <si>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</si>
  <si>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</si>
  <si>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</si>
  <si>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</si>
  <si>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</si>
  <si>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</si>
  <si>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</si>
  <si>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</si>
  <si>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</si>
  <si>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</si>
  <si>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</si>
  <si>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</si>
  <si>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</si>
  <si>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</si>
  <si>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</si>
  <si>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</si>
  <si>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</si>
  <si>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</si>
  <si>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</si>
  <si>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</si>
  <si>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</si>
  <si>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</si>
  <si>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</si>
  <si>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</si>
  <si>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</si>
  <si>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</si>
  <si>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</si>
  <si>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</si>
  <si>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</si>
  <si>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</si>
  <si>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</si>
  <si>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</si>
  <si>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</si>
  <si>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</si>
  <si>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</si>
  <si>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</si>
  <si>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</si>
  <si>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</si>
  <si>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</si>
  <si>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</si>
  <si>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</si>
  <si>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</si>
  <si>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</si>
  <si>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</si>
  <si>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</si>
  <si>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</si>
  <si>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</si>
  <si>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</si>
  <si>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</si>
  <si>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</si>
  <si>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</si>
  <si>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</si>
  <si>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</si>
  <si>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</si>
  <si>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</si>
  <si>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</si>
  <si>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</si>
  <si>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</si>
  <si>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</si>
  <si>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</si>
  <si>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</si>
  <si>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</si>
  <si>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</si>
  <si>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</si>
  <si>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</si>
  <si>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</si>
  <si>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</si>
  <si>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</si>
  <si>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</si>
  <si>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</si>
  <si>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</si>
  <si>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</si>
  <si>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</si>
  <si>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</si>
  <si>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</si>
  <si>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</si>
  <si>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</si>
  <si>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</si>
  <si>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</si>
  <si>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</si>
  <si>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</si>
  <si>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</si>
  <si>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</si>
  <si>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</si>
  <si>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</si>
  <si>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</si>
  <si>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</si>
  <si>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</si>
  <si>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</si>
  <si>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</si>
  <si>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</si>
  <si>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</si>
  <si>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</si>
  <si>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</si>
  <si>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</si>
  <si>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</si>
  <si>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</si>
  <si>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</si>
  <si>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</si>
  <si>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</si>
  <si>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</si>
  <si>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</si>
  <si>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</si>
  <si>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</si>
  <si>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</si>
  <si>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</si>
  <si>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</si>
  <si>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</si>
  <si>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</si>
  <si>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</si>
  <si>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</si>
  <si>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</si>
  <si>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</si>
  <si>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</si>
  <si>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</si>
  <si>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</si>
  <si>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</si>
  <si>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</si>
  <si>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</si>
  <si>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</si>
  <si>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</si>
  <si>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</si>
  <si>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</si>
  <si>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</si>
  <si>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</si>
  <si>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</si>
  <si>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</si>
  <si>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</si>
  <si>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</si>
  <si>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</si>
  <si>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</si>
  <si>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</si>
  <si>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</si>
  <si>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</si>
  <si>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</si>
  <si>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</si>
  <si>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</si>
  <si>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</si>
  <si>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</si>
  <si>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</si>
  <si>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</si>
  <si>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</si>
  <si>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</si>
  <si>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</si>
  <si>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</si>
  <si>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</si>
  <si>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</si>
  <si>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</si>
  <si>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</si>
  <si>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</si>
  <si>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</si>
  <si>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</si>
  <si>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</si>
  <si>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</si>
  <si>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</si>
  <si>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</si>
  <si>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</si>
  <si>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</si>
  <si>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</si>
  <si>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</si>
  <si>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</si>
  <si>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</si>
  <si>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</si>
  <si>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</si>
  <si>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</si>
  <si>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</si>
  <si>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</si>
  <si>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</si>
  <si>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</si>
  <si>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</si>
  <si>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</si>
  <si>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</si>
  <si>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</si>
  <si>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</si>
  <si>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</si>
  <si>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</si>
  <si>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</si>
  <si>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</si>
  <si>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</si>
  <si>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</si>
  <si>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</si>
  <si>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</si>
  <si>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</si>
  <si>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</si>
  <si>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</si>
  <si>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</si>
  <si>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</si>
  <si>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</si>
  <si>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</si>
  <si>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</si>
  <si>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</si>
  <si>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</si>
  <si>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</si>
  <si>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</si>
  <si>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</si>
  <si>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</si>
  <si>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</si>
  <si>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</si>
  <si>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</si>
  <si>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</si>
  <si>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</si>
  <si>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</si>
  <si>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</si>
  <si>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</si>
  <si>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</si>
  <si>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</si>
  <si>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</si>
  <si>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</si>
  <si>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</si>
  <si>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</si>
  <si>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</si>
  <si>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</si>
  <si>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</si>
  <si>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</si>
  <si>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</si>
  <si>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</si>
  <si>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</si>
  <si>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</si>
  <si>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</si>
  <si>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</si>
  <si>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</si>
  <si>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</si>
  <si>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</si>
  <si>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</si>
  <si>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</si>
  <si>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</si>
  <si>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</si>
  <si>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</si>
  <si>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</si>
  <si>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</si>
  <si>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</si>
  <si>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</si>
  <si>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</si>
  <si>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</si>
  <si>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</si>
  <si>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</si>
  <si>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</si>
  <si>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</si>
  <si>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</si>
  <si>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</si>
  <si>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</si>
  <si>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</si>
  <si>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</si>
  <si>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</si>
  <si>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</si>
  <si>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</si>
  <si>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</si>
  <si>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</si>
  <si>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</si>
  <si>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</si>
  <si>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</si>
  <si>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</si>
  <si>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</si>
  <si>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</si>
  <si>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</si>
  <si>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</si>
  <si>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</si>
  <si>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</si>
  <si>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</si>
  <si>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</si>
  <si>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</si>
  <si>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</si>
  <si>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</si>
  <si>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</si>
  <si>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</si>
  <si>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</si>
  <si>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</si>
  <si>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</si>
  <si>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</si>
  <si>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</si>
  <si>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</si>
  <si>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</si>
  <si>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</si>
  <si>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</si>
  <si>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</si>
  <si>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</si>
  <si>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</si>
  <si>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</si>
  <si>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</si>
  <si>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</si>
  <si>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</si>
  <si>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</si>
  <si>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</si>
  <si>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</si>
  <si>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</si>
  <si>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</si>
  <si>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</si>
  <si>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</si>
  <si>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</si>
  <si>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</si>
  <si>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</si>
  <si>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</si>
  <si>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</si>
  <si>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</si>
  <si>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</si>
  <si>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</si>
  <si>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</si>
  <si>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</si>
  <si>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</si>
  <si>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</si>
  <si>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</si>
  <si>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</si>
  <si>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</si>
  <si>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</si>
  <si>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</si>
  <si>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</si>
  <si>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</si>
  <si>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</si>
  <si>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</si>
  <si>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</si>
  <si>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</si>
  <si>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</si>
  <si>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</si>
  <si>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</si>
  <si>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</si>
  <si>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</si>
  <si>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</si>
  <si>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</si>
  <si>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</si>
  <si>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</si>
  <si>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</si>
  <si>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</si>
  <si>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</si>
  <si>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</si>
  <si>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</si>
  <si>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</si>
  <si>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</si>
  <si>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</si>
  <si>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</si>
  <si>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</si>
  <si>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</si>
  <si>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</si>
  <si>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</si>
  <si>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</si>
  <si>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</si>
  <si>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</si>
  <si>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</si>
  <si>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</si>
  <si>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</si>
  <si>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</si>
  <si>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</si>
  <si>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</si>
  <si>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</si>
  <si>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</si>
  <si>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</si>
  <si>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</si>
  <si>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</si>
  <si>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</si>
  <si>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</si>
  <si>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</si>
  <si>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</si>
  <si>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</si>
  <si>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</si>
  <si>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</si>
  <si>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</si>
  <si>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</si>
  <si>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</si>
  <si>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</si>
  <si>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</si>
  <si>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</si>
  <si>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</si>
  <si>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</si>
  <si>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</si>
  <si>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</si>
  <si>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</si>
  <si>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</si>
  <si>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</si>
  <si>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</si>
  <si>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</si>
  <si>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</si>
  <si>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</si>
  <si>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</si>
  <si>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</si>
  <si>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</si>
  <si>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</si>
  <si>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</si>
  <si>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</si>
  <si>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</si>
  <si>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</si>
  <si>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</si>
  <si>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</si>
  <si>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</si>
  <si>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</si>
  <si>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</si>
  <si>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</si>
  <si>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</si>
  <si>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</si>
  <si>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</si>
  <si>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</si>
  <si>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</si>
  <si>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</si>
  <si>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</si>
  <si>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</si>
  <si>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</si>
  <si>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</si>
  <si>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</si>
  <si>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</si>
  <si>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</si>
  <si>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</si>
  <si>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</si>
  <si>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</si>
  <si>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</si>
  <si>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</si>
  <si>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</si>
  <si>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</si>
  <si>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</si>
  <si>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</si>
  <si>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</si>
  <si>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</si>
  <si>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</si>
  <si>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</si>
  <si>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</si>
  <si>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</si>
  <si>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</si>
  <si>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</si>
  <si>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</si>
  <si>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</si>
  <si>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</si>
  <si>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</si>
  <si>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</si>
  <si>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</si>
  <si>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</si>
  <si>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</si>
  <si>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</si>
  <si>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</si>
  <si>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</si>
  <si>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</si>
  <si>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</si>
  <si>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</si>
  <si>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</si>
  <si>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</si>
  <si>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</si>
  <si>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</si>
  <si>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</si>
  <si>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</si>
  <si>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</si>
  <si>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</si>
  <si>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</si>
  <si>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</si>
  <si>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</si>
  <si>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</si>
  <si>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</si>
  <si>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</si>
  <si>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</si>
  <si>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</si>
  <si>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</si>
  <si>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</si>
  <si>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</si>
  <si>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</si>
  <si>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</si>
  <si>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</si>
  <si>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</si>
  <si>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</si>
  <si>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</si>
  <si>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</si>
  <si>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</si>
  <si>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</si>
  <si>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</si>
  <si>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</si>
  <si>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</si>
  <si>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</si>
  <si>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</si>
  <si>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</si>
  <si>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</si>
  <si>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</si>
  <si>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</si>
  <si>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</si>
  <si>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</si>
  <si>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</si>
  <si>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</si>
  <si>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</si>
  <si>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</si>
  <si>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</si>
  <si>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</si>
  <si>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</si>
  <si>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</si>
  <si>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</si>
  <si>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</si>
  <si>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</si>
  <si>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</si>
  <si>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</si>
  <si>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</si>
  <si>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</si>
  <si>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</si>
  <si>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</si>
  <si>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</si>
  <si>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</si>
  <si>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</si>
  <si>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</si>
  <si>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</si>
  <si>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</si>
  <si>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</si>
  <si>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</si>
  <si>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</si>
  <si>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</si>
  <si>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</si>
  <si>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</si>
  <si>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</si>
  <si>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</si>
  <si>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</si>
  <si>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</si>
  <si>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</si>
  <si>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</si>
  <si>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</si>
  <si>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</si>
  <si>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</si>
  <si>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</si>
  <si>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</si>
  <si>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</si>
  <si>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</si>
  <si>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</si>
  <si>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</si>
  <si>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</si>
  <si>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</si>
  <si>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</si>
  <si>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</si>
  <si>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</si>
  <si>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</si>
  <si>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</si>
  <si>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</si>
  <si>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</si>
  <si>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</si>
  <si>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</si>
  <si>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</si>
  <si>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</si>
  <si>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</si>
  <si>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</si>
  <si>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</si>
  <si>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</si>
  <si>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</si>
  <si>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</si>
  <si>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</si>
  <si>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</si>
  <si>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</si>
  <si>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</si>
  <si>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</si>
  <si>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</si>
  <si>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</si>
  <si>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</si>
  <si>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</si>
  <si>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</si>
  <si>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</si>
  <si>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</si>
  <si>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</si>
  <si>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</si>
  <si>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</si>
  <si>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</si>
  <si>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</si>
  <si>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</si>
  <si>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</si>
  <si>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</si>
  <si>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</si>
  <si>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</si>
  <si>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</si>
  <si>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</si>
  <si>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</si>
  <si>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</si>
  <si>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</si>
  <si>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</si>
  <si>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</si>
  <si>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</si>
  <si>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</si>
  <si>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</si>
  <si>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</si>
  <si>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</si>
  <si>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</si>
  <si>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</si>
  <si>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</si>
  <si>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</si>
  <si>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</si>
  <si>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</si>
  <si>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</si>
  <si>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</si>
  <si>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</si>
  <si>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</si>
  <si>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</si>
  <si>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</si>
  <si>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</si>
  <si>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</si>
  <si>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</si>
  <si>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</si>
  <si>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</si>
  <si>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</si>
  <si>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</si>
  <si>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</si>
  <si>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</si>
  <si>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</si>
  <si>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</si>
  <si>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</si>
  <si>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</si>
  <si>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</si>
  <si>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</si>
  <si>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</si>
  <si>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</si>
  <si>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</si>
  <si>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</si>
  <si>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</si>
  <si>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</si>
  <si>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</si>
  <si>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</si>
  <si>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</si>
  <si>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</si>
  <si>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</si>
  <si>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</si>
  <si>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</si>
  <si>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</si>
  <si>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</si>
  <si>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</si>
  <si>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</si>
  <si>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</si>
  <si>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</si>
  <si>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</si>
  <si>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</si>
  <si>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</si>
  <si>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</si>
  <si>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</si>
  <si>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</si>
  <si>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</si>
  <si>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</si>
  <si>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</si>
  <si>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</si>
  <si>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</si>
  <si>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</si>
  <si>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</si>
  <si>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</si>
  <si>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</si>
  <si>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</si>
  <si>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</si>
  <si>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</si>
  <si>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</si>
  <si>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</si>
  <si>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</si>
  <si>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</si>
  <si>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</si>
  <si>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</si>
  <si>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</si>
  <si>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</si>
  <si>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</si>
  <si>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</si>
  <si>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</si>
  <si>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</si>
  <si>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</si>
  <si>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</si>
  <si>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</si>
  <si>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</si>
  <si>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</si>
  <si>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</si>
  <si>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</si>
  <si>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</si>
  <si>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</si>
  <si>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</si>
  <si>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</si>
  <si>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</si>
  <si>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</si>
  <si>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</si>
  <si>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</si>
  <si>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</si>
  <si>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</si>
  <si>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</si>
  <si>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</si>
  <si>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</si>
  <si>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</si>
  <si>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</si>
  <si>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</si>
  <si>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</si>
  <si>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</si>
  <si>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</si>
  <si>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</si>
  <si>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</si>
  <si>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</si>
  <si>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</si>
  <si>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</si>
  <si>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</si>
  <si>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</si>
  <si>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</si>
  <si>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</si>
  <si>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</si>
  <si>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</si>
  <si>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</si>
  <si>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</si>
  <si>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</si>
  <si>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</si>
  <si>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</si>
  <si>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</si>
  <si>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</si>
  <si>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</si>
  <si>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</si>
  <si>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</si>
  <si>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</si>
  <si>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</si>
  <si>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</si>
  <si>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</si>
  <si>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</si>
  <si>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</si>
  <si>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</si>
  <si>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</si>
  <si>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</si>
  <si>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</si>
  <si>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</si>
  <si>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</si>
  <si>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</si>
  <si>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</si>
  <si>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</si>
  <si>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</si>
  <si>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</si>
  <si>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</si>
  <si>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</si>
  <si>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</si>
  <si>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</si>
  <si>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</si>
  <si>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</si>
  <si>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</si>
  <si>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</si>
  <si>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</si>
  <si>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</si>
  <si>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</si>
  <si>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</si>
  <si>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</si>
  <si>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</si>
  <si>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</si>
  <si>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</si>
  <si>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</si>
  <si>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</si>
  <si>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</si>
  <si>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</si>
  <si>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</si>
  <si>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</si>
  <si>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</si>
  <si>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</si>
  <si>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</si>
  <si>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</si>
  <si>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</si>
  <si>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</si>
  <si>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</si>
  <si>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</si>
  <si>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</si>
  <si>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</si>
  <si>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</si>
  <si>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</si>
  <si>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</si>
  <si>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</si>
  <si>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</si>
  <si>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</si>
  <si>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</si>
  <si>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</si>
  <si>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</si>
  <si>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</si>
  <si>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</si>
  <si>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</si>
  <si>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</si>
  <si>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</si>
  <si>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</si>
  <si>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</si>
  <si>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</si>
  <si>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</si>
  <si>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</si>
  <si>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</si>
  <si>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</si>
  <si>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</si>
  <si>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</si>
  <si>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</si>
  <si>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</si>
  <si>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</si>
  <si>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</si>
  <si>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</si>
  <si>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</si>
  <si>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</si>
  <si>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</si>
  <si>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</si>
  <si>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</si>
  <si>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</si>
  <si>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</si>
  <si>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</si>
  <si>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</si>
  <si>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</si>
  <si>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</si>
  <si>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</si>
  <si>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</si>
  <si>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</si>
  <si>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</si>
  <si>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</si>
  <si>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</si>
  <si>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</si>
  <si>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</si>
  <si>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</si>
  <si>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</si>
  <si>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</si>
  <si>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</si>
  <si>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</si>
  <si>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</si>
  <si>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</si>
  <si>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</si>
  <si>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</si>
  <si>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</si>
  <si>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</si>
  <si>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</si>
  <si>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</si>
  <si>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</si>
  <si>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</si>
  <si>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</si>
  <si>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</si>
  <si>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</si>
  <si>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</si>
  <si>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</si>
  <si>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</si>
  <si>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</si>
  <si>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</si>
  <si>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</si>
  <si>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</si>
  <si>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</si>
  <si>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</si>
  <si>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</si>
  <si>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</si>
  <si>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</si>
  <si>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</si>
  <si>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</si>
  <si>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</si>
  <si>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</si>
  <si>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</si>
  <si>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</si>
  <si>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</si>
  <si>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</si>
  <si>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</si>
  <si>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</si>
  <si>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</si>
  <si>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</si>
  <si>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</si>
  <si>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</si>
  <si>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</si>
  <si>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</si>
  <si>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</si>
  <si>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</si>
  <si>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</si>
  <si>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</si>
  <si>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</si>
  <si>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</si>
  <si>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</si>
  <si>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</si>
  <si>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</si>
  <si>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</si>
  <si>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</si>
  <si>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</si>
  <si>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</si>
  <si>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</si>
  <si>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</si>
  <si>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</si>
  <si>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</si>
  <si>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</si>
  <si>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</si>
  <si>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</si>
  <si>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</si>
  <si>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</si>
  <si>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</si>
  <si>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</si>
  <si>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</si>
  <si>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</si>
  <si>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</si>
  <si>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</si>
  <si>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</si>
  <si>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</si>
  <si>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</si>
  <si>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</si>
  <si>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</si>
  <si>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</si>
  <si>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</si>
  <si>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</si>
  <si>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</si>
  <si>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</si>
  <si>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</si>
  <si>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</si>
  <si>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</si>
  <si>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</si>
  <si>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</si>
  <si>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</si>
  <si>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</si>
  <si>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</si>
  <si>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</si>
  <si>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</si>
  <si>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</si>
  <si>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</si>
  <si>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</si>
  <si>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</si>
  <si>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</si>
  <si>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</si>
  <si>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</si>
  <si>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</si>
  <si>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</si>
  <si>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</si>
  <si>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</si>
  <si>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</si>
  <si>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</si>
  <si>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</si>
  <si>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</si>
  <si>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</si>
  <si>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</si>
  <si>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</si>
  <si>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</si>
  <si>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</si>
  <si>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</si>
  <si>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</si>
  <si>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</si>
  <si>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</si>
  <si>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</si>
  <si>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</si>
  <si>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</si>
  <si>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</si>
  <si>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</si>
  <si>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</si>
  <si>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</si>
  <si>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</si>
  <si>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</si>
  <si>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</si>
  <si>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</si>
  <si>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</si>
  <si>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</si>
  <si>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</si>
  <si>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</si>
  <si>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</si>
  <si>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</si>
  <si>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</si>
  <si>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</si>
  <si>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</si>
  <si>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</si>
  <si>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</si>
  <si>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</si>
  <si>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</si>
  <si>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</si>
  <si>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</si>
  <si>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</si>
  <si>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</si>
  <si>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</si>
  <si>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</si>
  <si>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</si>
  <si>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</si>
  <si>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</si>
  <si>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</si>
  <si>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</si>
  <si>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</si>
  <si>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</si>
  <si>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</si>
  <si>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</si>
  <si>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</si>
  <si>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</si>
  <si>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</si>
  <si>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</si>
  <si>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</si>
  <si>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</si>
  <si>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</si>
  <si>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</si>
  <si>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</si>
  <si>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</si>
  <si>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</si>
  <si>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</si>
  <si>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</si>
  <si>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</si>
  <si>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</si>
  <si>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</si>
  <si>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</si>
  <si>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</si>
  <si>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</si>
  <si>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</si>
  <si>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</si>
  <si>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</si>
  <si>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</si>
  <si>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</si>
  <si>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</si>
  <si>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</si>
  <si>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</si>
  <si>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</si>
  <si>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</si>
  <si>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</si>
  <si>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</si>
  <si>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</si>
  <si>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</si>
  <si>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</si>
  <si>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</si>
  <si>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</si>
  <si>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</si>
  <si>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</si>
  <si>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</si>
  <si>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</si>
  <si>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</si>
  <si>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</si>
  <si>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</si>
  <si>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</si>
  <si>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</si>
  <si>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</si>
  <si>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</si>
  <si>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</si>
  <si>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</si>
  <si>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</si>
  <si>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</si>
  <si>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</si>
  <si>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</si>
  <si>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</si>
  <si>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</si>
  <si>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</si>
  <si>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</si>
  <si>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</si>
  <si>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</si>
  <si>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</si>
  <si>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</si>
  <si>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</si>
  <si>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</si>
  <si>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</si>
  <si>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</si>
  <si>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</si>
  <si>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</si>
  <si>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</si>
  <si>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</si>
  <si>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</si>
  <si>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</si>
  <si>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</si>
  <si>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</si>
  <si>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</si>
  <si>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</si>
  <si>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</si>
  <si>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</si>
  <si>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</si>
  <si>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</si>
  <si>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</si>
  <si>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</si>
  <si>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</si>
  <si>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</si>
  <si>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</si>
  <si>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</si>
  <si>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</si>
  <si>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</si>
  <si>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</si>
  <si>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</si>
  <si>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</si>
  <si>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</si>
  <si>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</si>
  <si>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</si>
  <si>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</si>
  <si>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</si>
  <si>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</si>
  <si>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</si>
  <si>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</si>
  <si>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</si>
  <si>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</si>
  <si>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</si>
  <si>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</si>
  <si>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</si>
  <si>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</si>
  <si>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</si>
  <si>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</si>
  <si>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</si>
  <si>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</si>
  <si>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</si>
  <si>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</si>
  <si>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</si>
  <si>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</si>
  <si>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</si>
  <si>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</si>
  <si>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</si>
  <si>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</si>
  <si>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</si>
  <si>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</si>
  <si>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</si>
  <si>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</si>
  <si>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</si>
  <si>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</si>
  <si>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</si>
  <si>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</si>
  <si>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</si>
  <si>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</si>
  <si>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</si>
  <si>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</si>
  <si>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</si>
  <si>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</si>
  <si>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</si>
  <si>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</si>
  <si>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</si>
  <si>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</si>
  <si>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</si>
  <si>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</si>
  <si>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</si>
  <si>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</si>
  <si>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</si>
  <si>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</si>
  <si>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</si>
  <si>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</si>
  <si>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</si>
  <si>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</si>
  <si>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</si>
  <si>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</si>
  <si>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</si>
  <si>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</si>
  <si>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</si>
  <si>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</si>
  <si>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</si>
  <si>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</si>
  <si>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</si>
  <si>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</si>
  <si>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</si>
  <si>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</si>
  <si>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</si>
  <si>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</si>
  <si>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</si>
  <si>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</si>
  <si>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</si>
  <si>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</si>
  <si>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</si>
  <si>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</si>
  <si>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</si>
  <si>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</si>
  <si>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</si>
  <si>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</si>
  <si>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</si>
  <si>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</si>
  <si>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</si>
  <si>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</si>
  <si>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</si>
  <si>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</si>
  <si>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</si>
  <si>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</si>
  <si>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</si>
  <si>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</si>
  <si>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</si>
  <si>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</si>
  <si>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</si>
  <si>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</si>
  <si>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</si>
  <si>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</si>
  <si>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</si>
  <si>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</si>
  <si>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</si>
  <si>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</si>
  <si>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</si>
  <si>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</si>
  <si>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</si>
  <si>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</si>
  <si>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</si>
  <si>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</si>
  <si>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</si>
  <si>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</si>
  <si>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</si>
  <si>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</si>
  <si>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</si>
  <si>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</si>
  <si>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</si>
  <si>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</si>
  <si>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</si>
  <si>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</si>
  <si>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</si>
  <si>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</si>
  <si>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</si>
  <si>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</si>
  <si>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</si>
  <si>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</si>
  <si>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</si>
  <si>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</si>
  <si>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</si>
  <si>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</si>
  <si>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</si>
  <si>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</si>
  <si>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</si>
  <si>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</si>
  <si>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</si>
  <si>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</si>
  <si>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</si>
  <si>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</si>
  <si>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</si>
  <si>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</si>
  <si>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</si>
  <si>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</si>
  <si>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</si>
  <si>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</si>
  <si>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</si>
  <si>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</si>
  <si>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</si>
  <si>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</si>
  <si>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</si>
  <si>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</si>
  <si>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</si>
  <si>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</si>
  <si>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</si>
  <si>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</si>
  <si>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</si>
  <si>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</si>
  <si>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</si>
  <si>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</si>
  <si>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</si>
  <si>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</si>
  <si>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</si>
  <si>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</si>
  <si>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</si>
  <si>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</si>
  <si>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</si>
  <si>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</si>
  <si>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</si>
  <si>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</si>
  <si>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</si>
  <si>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</si>
  <si>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</si>
  <si>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</si>
  <si>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</si>
  <si>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</si>
  <si>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</si>
  <si>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</si>
  <si>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</si>
  <si>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</si>
  <si>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</si>
  <si>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</si>
  <si>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</si>
  <si>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</si>
  <si>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</si>
  <si>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</si>
  <si>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</si>
  <si>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</si>
  <si>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</si>
  <si>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</si>
  <si>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</si>
  <si>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</si>
  <si>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</si>
  <si>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</si>
  <si>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</si>
  <si>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</si>
  <si>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</si>
  <si>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</si>
  <si>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</si>
  <si>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</si>
  <si>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</si>
  <si>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</si>
  <si>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</si>
  <si>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</si>
  <si>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</si>
  <si>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</si>
  <si>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</si>
  <si>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</si>
  <si>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</si>
  <si>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</si>
  <si>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</si>
  <si>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</si>
  <si>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</si>
  <si>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</si>
  <si>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</si>
  <si>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</si>
  <si>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</si>
  <si>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</si>
  <si>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</si>
  <si>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</si>
  <si>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</si>
  <si>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</si>
  <si>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</si>
  <si>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</si>
  <si>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</si>
  <si>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</si>
  <si>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</si>
  <si>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</si>
  <si>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</si>
  <si>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</si>
  <si>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</si>
  <si>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</si>
  <si>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</si>
  <si>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</si>
  <si>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</si>
  <si>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</si>
  <si>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</si>
  <si>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</si>
  <si>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</si>
  <si>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</si>
  <si>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</si>
  <si>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</si>
  <si>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</si>
  <si>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</si>
  <si>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</si>
  <si>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</si>
  <si>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</si>
  <si>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</si>
  <si>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</si>
  <si>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</si>
  <si>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</si>
  <si>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</si>
  <si>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</si>
  <si>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</si>
  <si>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</si>
  <si>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</si>
  <si>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</si>
  <si>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</si>
  <si>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</si>
  <si>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</si>
  <si>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</si>
  <si>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</si>
  <si>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</si>
  <si>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</si>
  <si>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</si>
  <si>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</si>
  <si>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</si>
  <si>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</si>
  <si>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</si>
  <si>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</si>
  <si>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</si>
  <si>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</si>
  <si>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</si>
  <si>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</si>
  <si>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</si>
  <si>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</si>
  <si>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</si>
  <si>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</si>
  <si>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</si>
  <si>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</si>
  <si>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</si>
  <si>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</si>
  <si>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</si>
  <si>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</si>
  <si>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</si>
  <si>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</si>
  <si>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</si>
  <si>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</si>
  <si>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</si>
  <si>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</si>
  <si>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</si>
  <si>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</si>
  <si>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</si>
  <si>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</si>
  <si>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</si>
  <si>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</si>
  <si>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</si>
  <si>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</si>
  <si>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</si>
  <si>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</si>
  <si>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</si>
  <si>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</si>
  <si>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</si>
  <si>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</si>
  <si>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</si>
  <si>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</si>
  <si>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</si>
  <si>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</si>
  <si>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</si>
  <si>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</si>
  <si>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</si>
  <si>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</si>
  <si>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</si>
  <si>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</si>
  <si>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</si>
  <si>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</si>
  <si>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</si>
  <si>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</si>
  <si>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</si>
  <si>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</si>
  <si>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</si>
  <si>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</si>
  <si>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</si>
  <si>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</si>
  <si>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</si>
  <si>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</si>
  <si>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</si>
  <si>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</si>
  <si>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</si>
  <si>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</si>
  <si>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</si>
  <si>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</si>
  <si>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</si>
  <si>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</si>
  <si>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</si>
  <si>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</si>
  <si>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</si>
  <si>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</si>
  <si>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</si>
  <si>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</si>
  <si>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</si>
  <si>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</si>
  <si>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</si>
  <si>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</si>
  <si>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</si>
  <si>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</si>
  <si>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</si>
  <si>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</si>
  <si>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</si>
  <si>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</si>
  <si>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</si>
  <si>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</si>
  <si>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</si>
  <si>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</si>
  <si>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</si>
  <si>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</si>
  <si>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</si>
  <si>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</si>
  <si>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</si>
  <si>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</si>
  <si>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</si>
  <si>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</si>
  <si>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</si>
  <si>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</si>
  <si>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</si>
  <si>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</si>
  <si>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</si>
  <si>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</si>
  <si>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</si>
  <si>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</si>
  <si>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</si>
  <si>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</si>
  <si>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</si>
  <si>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</si>
  <si>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</si>
  <si>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</si>
  <si>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</si>
  <si>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</si>
  <si>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</si>
  <si>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</si>
  <si>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</si>
  <si>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</si>
  <si>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</si>
  <si>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</si>
  <si>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</si>
  <si>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</si>
  <si>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</si>
  <si>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</si>
  <si>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</si>
  <si>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</si>
  <si>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</si>
  <si>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</si>
  <si>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</si>
  <si>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</si>
  <si>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</si>
  <si>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</si>
  <si>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</si>
  <si>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</si>
  <si>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</si>
  <si>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</si>
  <si>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</si>
  <si>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</si>
  <si>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</si>
  <si>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</si>
  <si>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</si>
  <si>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</si>
  <si>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</si>
  <si>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</si>
  <si>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</si>
  <si>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</si>
  <si>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</si>
  <si>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</si>
  <si>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</si>
  <si>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</si>
  <si>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</si>
  <si>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</si>
  <si>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</si>
  <si>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</si>
  <si>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</si>
  <si>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</si>
  <si>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</si>
  <si>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</si>
  <si>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</si>
  <si>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</si>
  <si>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</si>
  <si>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</si>
  <si>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</si>
  <si>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</si>
  <si>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</si>
  <si>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</si>
  <si>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</si>
  <si>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</si>
  <si>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</si>
  <si>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</si>
  <si>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</si>
  <si>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</si>
  <si>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</si>
  <si>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</si>
  <si>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</si>
  <si>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</si>
  <si>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</si>
  <si>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</si>
  <si>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</si>
  <si>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</si>
  <si>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</si>
  <si>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</si>
  <si>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</si>
  <si>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</si>
  <si>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</si>
  <si>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</si>
  <si>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</si>
  <si>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</si>
  <si>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</si>
  <si>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</si>
  <si>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</si>
  <si>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</si>
  <si>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</si>
  <si>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</si>
  <si>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</si>
  <si>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</si>
  <si>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</si>
  <si>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</si>
  <si>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</si>
  <si>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</si>
  <si>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</si>
  <si>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</si>
  <si>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</si>
  <si>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</si>
  <si>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</si>
  <si>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</si>
  <si>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</si>
  <si>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</si>
  <si>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</si>
  <si>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</si>
  <si>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</si>
  <si>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</si>
  <si>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</si>
  <si>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</si>
  <si>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</si>
  <si>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</si>
  <si>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</si>
  <si>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</si>
  <si>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</si>
  <si>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</si>
  <si>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</si>
  <si>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</si>
  <si>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</si>
  <si>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</si>
  <si>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</si>
  <si>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</si>
  <si>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</si>
  <si>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</si>
  <si>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</si>
  <si>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</si>
  <si>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</si>
  <si>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</si>
  <si>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</si>
  <si>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</si>
  <si>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</si>
  <si>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</si>
  <si>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</si>
  <si>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</si>
  <si>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</si>
  <si>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</si>
  <si>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</si>
  <si>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</si>
  <si>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</si>
  <si>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</si>
  <si>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</si>
  <si>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</si>
  <si>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</si>
  <si>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</si>
  <si>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</si>
  <si>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</si>
  <si>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</si>
  <si>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</si>
  <si>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</si>
  <si>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</si>
  <si>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</si>
  <si>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</si>
  <si>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</si>
  <si>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</si>
  <si>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</si>
  <si>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</si>
  <si>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</si>
  <si>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</si>
  <si>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</si>
  <si>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</si>
  <si>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</si>
  <si>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</si>
  <si>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</si>
  <si>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</si>
  <si>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</si>
  <si>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</si>
  <si>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</si>
  <si>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</si>
  <si>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</si>
  <si>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</si>
  <si>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</si>
  <si>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</si>
  <si>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</si>
  <si>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</si>
  <si>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</si>
  <si>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</si>
  <si>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</si>
  <si>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</si>
  <si>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</si>
  <si>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</si>
  <si>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</si>
  <si>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</si>
  <si>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</si>
  <si>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</si>
  <si>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</si>
  <si>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</si>
  <si>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</si>
  <si>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</si>
  <si>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</si>
  <si>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</si>
  <si>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</si>
  <si>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</si>
  <si>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</si>
  <si>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</si>
  <si>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</si>
  <si>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</si>
  <si>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</si>
  <si>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</si>
  <si>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</si>
  <si>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</si>
  <si>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</si>
  <si>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</si>
  <si>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</si>
  <si>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</si>
  <si>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</si>
  <si>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</si>
  <si>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</si>
  <si>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</si>
  <si>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</si>
  <si>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</si>
  <si>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</si>
  <si>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</si>
  <si>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</si>
  <si>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</si>
  <si>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</si>
  <si>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</si>
  <si>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</si>
  <si>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</si>
  <si>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</si>
  <si>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</si>
  <si>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</si>
  <si>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</si>
  <si>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</si>
  <si>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</si>
  <si>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</si>
  <si>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</si>
  <si>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</si>
  <si>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</si>
  <si>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</si>
  <si>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</si>
  <si>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</si>
  <si>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</si>
  <si>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</si>
  <si>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</si>
  <si>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</si>
  <si>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</si>
  <si>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</si>
  <si>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</si>
  <si>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</si>
  <si>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</si>
  <si>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</si>
  <si>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</si>
  <si>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</si>
  <si>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</si>
  <si>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</si>
  <si>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</si>
  <si>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</si>
  <si>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</si>
  <si>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</si>
  <si>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</si>
  <si>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</si>
  <si>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</si>
  <si>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</si>
  <si>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</si>
  <si>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</si>
  <si>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</si>
  <si>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</si>
  <si>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</si>
  <si>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</si>
  <si>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</si>
  <si>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</si>
  <si>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</si>
  <si>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</si>
  <si>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</si>
  <si>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</si>
  <si>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</si>
  <si>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</si>
  <si>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</si>
  <si>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</si>
  <si>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</si>
  <si>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</si>
  <si>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</si>
  <si>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</si>
  <si>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</si>
  <si>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</si>
  <si>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</si>
  <si>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</si>
  <si>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</si>
  <si>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</si>
  <si>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</si>
  <si>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</si>
  <si>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</si>
  <si>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</si>
  <si>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</si>
  <si>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</si>
  <si>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</si>
  <si>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</si>
  <si>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</si>
  <si>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</si>
  <si>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</si>
  <si>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</si>
  <si>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</si>
  <si>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</si>
  <si>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</si>
  <si>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</si>
  <si>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</si>
  <si>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</si>
  <si>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</si>
  <si>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</si>
  <si>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</si>
  <si>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</si>
  <si>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</si>
  <si>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</si>
  <si>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</si>
  <si>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</si>
  <si>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</si>
  <si>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</si>
  <si>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</si>
  <si>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</si>
  <si>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</si>
  <si>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</si>
  <si>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</si>
  <si>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</si>
  <si>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</si>
  <si>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</si>
  <si>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</si>
  <si>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</si>
  <si>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</si>
  <si>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</si>
  <si>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</si>
  <si>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</si>
  <si>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</si>
  <si>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</si>
  <si>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</si>
  <si>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</si>
  <si>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</si>
  <si>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</si>
  <si>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</si>
  <si>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</si>
  <si>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</si>
  <si>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</si>
  <si>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</si>
  <si>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</si>
  <si>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</si>
  <si>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</si>
  <si>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</si>
  <si>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</si>
  <si>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</si>
  <si>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</si>
  <si>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</si>
  <si>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</si>
  <si>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</si>
  <si>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</si>
  <si>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</si>
  <si>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</si>
  <si>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</si>
  <si>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</si>
  <si>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</si>
  <si>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</si>
  <si>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</si>
  <si>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</si>
  <si>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</si>
  <si>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</si>
  <si>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</si>
  <si>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</si>
  <si>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</si>
  <si>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</si>
  <si>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</si>
  <si>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</si>
  <si>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</si>
  <si>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</si>
  <si>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</si>
  <si>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</si>
  <si>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</si>
  <si>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</si>
  <si>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</si>
  <si>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</si>
  <si>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</si>
  <si>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</si>
  <si>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</si>
  <si>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</si>
  <si>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</si>
  <si>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</si>
  <si>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</si>
  <si>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</si>
  <si>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</si>
  <si>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</si>
  <si>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</si>
  <si>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</si>
  <si>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</si>
  <si>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</si>
  <si>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</si>
  <si>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</si>
  <si>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</si>
  <si>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</si>
  <si>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</si>
  <si>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</si>
  <si>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</si>
  <si>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</si>
  <si>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</si>
  <si>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</si>
  <si>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</si>
  <si>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</si>
  <si>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</si>
  <si>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</si>
  <si>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</si>
  <si>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</si>
  <si>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</si>
  <si>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</si>
  <si>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</si>
  <si>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</si>
  <si>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</si>
  <si>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</si>
  <si>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</si>
  <si>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</si>
  <si>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</si>
  <si>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</si>
  <si>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</si>
  <si>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</si>
  <si>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</si>
  <si>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</si>
  <si>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</si>
  <si>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</si>
  <si>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</si>
  <si>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</si>
  <si>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</si>
  <si>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</si>
  <si>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</si>
  <si>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</si>
  <si>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</si>
  <si>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</si>
  <si>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</si>
  <si>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</si>
  <si>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</si>
  <si>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</si>
  <si>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</si>
  <si>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</si>
  <si>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</si>
  <si>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</si>
  <si>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</si>
  <si>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</si>
  <si>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</si>
  <si>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</si>
  <si>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</si>
  <si>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</si>
  <si>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</si>
  <si>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</si>
  <si>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</si>
  <si>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</si>
  <si>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</si>
  <si>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</si>
  <si>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</si>
  <si>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</si>
  <si>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</si>
  <si>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</si>
  <si>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</si>
  <si>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</si>
  <si>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</si>
  <si>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</si>
  <si>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</si>
  <si>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</si>
  <si>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</si>
  <si>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</si>
  <si>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</si>
  <si>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</si>
  <si>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</si>
  <si>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</si>
  <si>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</si>
  <si>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</si>
  <si>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</si>
  <si>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</si>
  <si>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</si>
  <si>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</si>
  <si>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</si>
  <si>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</si>
  <si>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</si>
  <si>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</si>
  <si>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</si>
  <si>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</si>
  <si>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</si>
  <si>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</si>
  <si>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</si>
  <si>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</si>
  <si>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</si>
  <si>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</si>
  <si>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</si>
  <si>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</si>
  <si>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</si>
  <si>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</si>
  <si>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</si>
  <si>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</si>
  <si>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</si>
  <si>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</si>
  <si>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</si>
  <si>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</si>
  <si>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</si>
  <si>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</si>
  <si>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</si>
  <si>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</si>
  <si>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</si>
  <si>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</si>
  <si>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</si>
  <si>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</si>
  <si>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</si>
  <si>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</si>
  <si>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</si>
  <si>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</si>
  <si>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</si>
  <si>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</si>
  <si>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</si>
  <si>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</si>
  <si>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</si>
  <si>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</si>
  <si>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</si>
  <si>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</si>
  <si>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</si>
  <si>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</si>
  <si>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</si>
  <si>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</si>
  <si>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</si>
  <si>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</si>
  <si>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</si>
  <si>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</si>
  <si>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</si>
  <si>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</si>
  <si>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</si>
  <si>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</si>
  <si>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</si>
  <si>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</si>
  <si>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</si>
  <si>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</si>
  <si>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</si>
  <si>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</si>
  <si>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</si>
  <si>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</si>
  <si>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</si>
  <si>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</si>
  <si>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</si>
  <si>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</si>
  <si>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</si>
  <si>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</si>
  <si>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</si>
  <si>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</si>
  <si>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</si>
  <si>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</si>
  <si>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</si>
  <si>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</si>
  <si>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</si>
  <si>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</si>
  <si>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</si>
  <si>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</si>
  <si>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</si>
  <si>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</si>
  <si>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</si>
  <si>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</si>
  <si>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</si>
  <si>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</si>
  <si>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</si>
  <si>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</si>
  <si>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</si>
  <si>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</si>
  <si>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</si>
  <si>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</si>
  <si>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</si>
  <si>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</si>
  <si>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</si>
  <si>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</si>
  <si>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</si>
  <si>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</si>
  <si>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</si>
  <si>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</si>
  <si>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</si>
  <si>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</si>
  <si>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</si>
  <si>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</si>
  <si>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</si>
  <si>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</si>
  <si>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</si>
  <si>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</si>
  <si>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</si>
  <si>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</si>
  <si>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</si>
  <si>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</si>
  <si>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</si>
  <si>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</si>
  <si>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</si>
  <si>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</si>
  <si>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</si>
  <si>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</si>
  <si>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</si>
  <si>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</si>
  <si>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</si>
  <si>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</si>
  <si>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</si>
  <si>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</si>
  <si>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</si>
  <si>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</si>
  <si>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</si>
  <si>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</si>
  <si>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</si>
  <si>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</si>
  <si>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</si>
  <si>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</si>
  <si>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</si>
  <si>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</si>
  <si>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</si>
  <si>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</si>
  <si>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</si>
  <si>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</si>
  <si>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</si>
  <si>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</si>
  <si>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</si>
  <si>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</si>
  <si>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</si>
  <si>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</si>
  <si>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</si>
  <si>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</si>
  <si>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</si>
  <si>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</si>
  <si>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</si>
  <si>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</si>
  <si>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</si>
  <si>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</si>
  <si>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</si>
  <si>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</si>
  <si>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</si>
  <si>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</si>
  <si>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</si>
  <si>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</si>
  <si>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</si>
  <si>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</si>
  <si>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</si>
  <si>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</si>
  <si>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</si>
  <si>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</si>
  <si>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</si>
  <si>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</si>
  <si>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</si>
  <si>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</si>
  <si>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</si>
  <si>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</si>
  <si>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</si>
  <si>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</si>
  <si>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</si>
  <si>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</si>
  <si>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</si>
  <si>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</si>
  <si>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</si>
  <si>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</si>
  <si>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</si>
  <si>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</si>
  <si>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</si>
  <si>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</si>
  <si>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</si>
  <si>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</si>
  <si>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</si>
  <si>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</si>
  <si>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</si>
  <si>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</si>
  <si>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</si>
  <si>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</si>
  <si>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</si>
  <si>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</si>
  <si>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</si>
  <si>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</si>
  <si>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</si>
  <si>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</si>
  <si>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</si>
  <si>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</si>
  <si>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</si>
  <si>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</si>
  <si>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</si>
  <si>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</si>
  <si>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</si>
  <si>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</si>
  <si>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</si>
  <si>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</si>
  <si>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</si>
  <si>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</si>
  <si>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</si>
  <si>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</si>
  <si>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</si>
  <si>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</si>
  <si>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</si>
  <si>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</si>
  <si>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</si>
  <si>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</si>
  <si>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</si>
  <si>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</si>
  <si>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</si>
  <si>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</si>
  <si>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</si>
  <si>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</si>
  <si>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</si>
  <si>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</si>
  <si>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</si>
  <si>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</si>
  <si>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</si>
  <si>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</si>
  <si>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</si>
  <si>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</si>
  <si>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</si>
  <si>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</si>
  <si>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</si>
  <si>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</si>
  <si>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</si>
  <si>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</si>
  <si>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</si>
  <si>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</si>
  <si>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</si>
  <si>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</si>
  <si>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</si>
  <si>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</si>
  <si>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</si>
  <si>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</si>
  <si>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</si>
  <si>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</si>
  <si>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</si>
  <si>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</si>
  <si>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</si>
  <si>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</si>
  <si>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</si>
  <si>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</si>
  <si>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</si>
  <si>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</si>
  <si>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</si>
  <si>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</si>
  <si>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</si>
  <si>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</si>
  <si>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</si>
  <si>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</si>
  <si>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</si>
  <si>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</si>
  <si>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</si>
  <si>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</si>
  <si>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</si>
  <si>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</si>
  <si>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</si>
  <si>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</si>
  <si>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</si>
  <si>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</si>
  <si>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</si>
  <si>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</si>
  <si>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</si>
  <si>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</si>
  <si>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</si>
  <si>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</si>
  <si>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</si>
  <si>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</si>
  <si>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</si>
  <si>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</si>
  <si>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</si>
  <si>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</si>
  <si>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</si>
  <si>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</si>
  <si>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</si>
  <si>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</si>
  <si>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</si>
  <si>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</si>
  <si>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</si>
  <si>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</si>
  <si>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</si>
  <si>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</si>
  <si>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</si>
  <si>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</si>
  <si>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</si>
  <si>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</si>
  <si>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</si>
  <si>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</si>
  <si>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</si>
  <si>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</si>
  <si>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</si>
  <si>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</si>
  <si>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</si>
  <si>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</si>
  <si>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</si>
  <si>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</si>
  <si>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</si>
  <si>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</si>
  <si>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</si>
  <si>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</si>
  <si>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</si>
  <si>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</si>
  <si>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</si>
  <si>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</si>
  <si>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</si>
  <si>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</si>
  <si>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</si>
  <si>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</si>
  <si>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</si>
  <si>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</si>
  <si>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</si>
  <si>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</si>
  <si>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</si>
  <si>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</si>
  <si>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</si>
  <si>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</si>
  <si>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</si>
  <si>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</si>
  <si>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</si>
  <si>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</si>
  <si>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</si>
  <si>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</si>
  <si>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</si>
  <si>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</si>
  <si>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</si>
  <si>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</si>
  <si>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</si>
  <si>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</si>
  <si>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</si>
  <si>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</si>
  <si>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</si>
  <si>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</si>
  <si>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</si>
  <si>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</si>
  <si>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</si>
  <si>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</si>
  <si>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</si>
  <si>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</si>
  <si>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</si>
  <si>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</si>
  <si>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</si>
  <si>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</si>
  <si>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</si>
  <si>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</si>
  <si>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</si>
  <si>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</si>
  <si>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</si>
  <si>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</si>
  <si>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</si>
  <si>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</si>
  <si>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</si>
  <si>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</si>
  <si>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</si>
  <si>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</si>
  <si>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</si>
  <si>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</si>
  <si>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</si>
  <si>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</si>
  <si>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</si>
  <si>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</si>
  <si>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</si>
  <si>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</si>
  <si>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</si>
  <si>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</si>
  <si>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</si>
  <si>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</si>
  <si>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</si>
  <si>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</si>
  <si>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</si>
  <si>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</si>
  <si>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</si>
  <si>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</si>
  <si>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</si>
  <si>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</si>
  <si>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</si>
  <si>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</si>
  <si>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</si>
  <si>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</si>
  <si>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</si>
  <si>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</si>
  <si>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</si>
  <si>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</si>
  <si>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</si>
  <si>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</si>
  <si>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</si>
  <si>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</si>
  <si>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</si>
  <si>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</si>
  <si>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</si>
  <si>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</si>
  <si>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</si>
  <si>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</si>
  <si>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</si>
  <si>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</si>
  <si>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</si>
  <si>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</si>
  <si>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</si>
  <si>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</si>
  <si>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</si>
  <si>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</si>
  <si>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</si>
  <si>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</si>
  <si>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</si>
  <si>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</si>
  <si>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</si>
  <si>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</si>
  <si>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</si>
  <si>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</si>
  <si>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</si>
  <si>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</si>
  <si>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</si>
  <si>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</si>
  <si>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</si>
  <si>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</si>
  <si>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</si>
  <si>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</si>
  <si>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</si>
  <si>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</si>
  <si>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</si>
  <si>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</si>
  <si>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</si>
  <si>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</si>
  <si>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</si>
  <si>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</si>
  <si>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</si>
  <si>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</si>
  <si>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</si>
  <si>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</si>
  <si>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</si>
  <si>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</si>
  <si>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</si>
  <si>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</si>
  <si>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</si>
  <si>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</si>
  <si>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</si>
  <si>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</si>
  <si>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</si>
  <si>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</si>
  <si>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</si>
  <si>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</si>
  <si>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</si>
  <si>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</si>
  <si>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</si>
  <si>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</si>
  <si>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</si>
  <si>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</si>
  <si>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</si>
  <si>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</si>
  <si>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</si>
  <si>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</si>
  <si>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</si>
  <si>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</si>
  <si>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</si>
  <si>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</si>
  <si>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</si>
  <si>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</si>
  <si>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</si>
  <si>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</si>
  <si>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</si>
  <si>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</si>
  <si>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</si>
  <si>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</si>
  <si>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</si>
  <si>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</si>
  <si>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</si>
  <si>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</si>
  <si>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</si>
  <si>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</si>
  <si>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</si>
  <si>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</si>
  <si>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</si>
  <si>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</si>
  <si>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</si>
  <si>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</si>
  <si>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</si>
  <si>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</si>
  <si>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</si>
  <si>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</si>
  <si>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</si>
  <si>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</si>
  <si>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</si>
  <si>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</si>
  <si>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</si>
  <si>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</si>
  <si>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</si>
  <si>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</si>
  <si>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</si>
  <si>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</si>
  <si>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</si>
  <si>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</si>
  <si>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</si>
  <si>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</si>
  <si>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</si>
  <si>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</si>
  <si>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</si>
  <si>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</si>
  <si>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</si>
  <si>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</si>
  <si>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</si>
  <si>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</si>
  <si>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</si>
  <si>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</si>
  <si>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</si>
  <si>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</si>
  <si>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</si>
  <si>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</si>
  <si>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</si>
  <si>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</si>
  <si>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</si>
  <si>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</si>
  <si>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</si>
  <si>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</si>
  <si>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</si>
  <si>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</si>
  <si>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</si>
  <si>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</si>
  <si>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</si>
  <si>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</si>
  <si>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</si>
  <si>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</si>
  <si>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</si>
  <si>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</si>
  <si>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</si>
  <si>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</si>
  <si>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</si>
  <si>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</si>
  <si>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</si>
  <si>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</si>
  <si>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</si>
  <si>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</si>
  <si>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</si>
  <si>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</si>
  <si>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</si>
  <si>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</si>
  <si>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</si>
  <si>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</si>
  <si>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</si>
  <si>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</si>
  <si>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</si>
  <si>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</si>
  <si>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</si>
  <si>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</si>
  <si>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</si>
  <si>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</si>
  <si>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</si>
  <si>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</si>
  <si>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</si>
  <si>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</si>
  <si>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</si>
  <si>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</si>
  <si>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</si>
  <si>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</si>
  <si>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</si>
  <si>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</si>
  <si>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</si>
  <si>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</si>
  <si>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</si>
  <si>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</si>
  <si>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</si>
  <si>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</si>
  <si>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</si>
  <si>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</si>
  <si>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</si>
  <si>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</si>
  <si>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</si>
  <si>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</si>
  <si>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</si>
  <si>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</si>
  <si>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</si>
  <si>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</si>
  <si>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</si>
  <si>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</si>
  <si>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</si>
  <si>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</si>
  <si>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</si>
  <si>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</si>
  <si>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</si>
  <si>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</si>
  <si>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</si>
  <si>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</si>
  <si>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</si>
  <si>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</si>
  <si>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</si>
  <si>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</si>
  <si>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</si>
  <si>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</si>
  <si>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</si>
  <si>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</si>
  <si>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</si>
  <si>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</si>
  <si>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</si>
  <si>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</si>
  <si>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</si>
  <si>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</si>
  <si>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</si>
  <si>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</si>
  <si>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</si>
  <si>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</si>
  <si>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</si>
  <si>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</si>
  <si>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</si>
  <si>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</si>
  <si>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</si>
  <si>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</si>
  <si>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</si>
  <si>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</si>
  <si>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</si>
  <si>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</si>
  <si>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</si>
  <si>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</si>
  <si>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</si>
  <si>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</si>
  <si>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</si>
  <si>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</si>
  <si>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</si>
  <si>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</si>
  <si>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</si>
  <si>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</si>
  <si>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</si>
  <si>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</si>
  <si>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</si>
  <si>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</si>
  <si>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</si>
  <si>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</si>
  <si>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</si>
  <si>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</si>
  <si>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</si>
  <si>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</si>
  <si>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</si>
  <si>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</si>
  <si>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</si>
  <si>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</si>
  <si>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</si>
  <si>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</si>
  <si>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</si>
  <si>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</si>
  <si>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</si>
  <si>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</si>
  <si>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</si>
  <si>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</si>
  <si>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</si>
  <si>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</si>
  <si>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</si>
  <si>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</si>
  <si>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</si>
  <si>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</si>
  <si>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</si>
  <si>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</si>
  <si>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</si>
  <si>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</si>
  <si>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</si>
  <si>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</si>
  <si>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</si>
  <si>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</si>
  <si>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</si>
  <si>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</si>
  <si>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</si>
  <si>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</si>
  <si>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</si>
  <si>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</si>
  <si>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</si>
  <si>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</si>
  <si>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</si>
  <si>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</si>
  <si>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</si>
  <si>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</si>
  <si>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</si>
  <si>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</si>
  <si>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</si>
  <si>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</si>
  <si>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</si>
  <si>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</si>
  <si>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</si>
  <si>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</si>
  <si>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</si>
  <si>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</si>
  <si>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</si>
  <si>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</si>
  <si>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</si>
  <si>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</si>
  <si>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</si>
  <si>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</si>
  <si>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</si>
  <si>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</si>
  <si>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</si>
  <si>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</si>
  <si>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</si>
  <si>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</si>
  <si>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</si>
  <si>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</si>
  <si>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</si>
  <si>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</si>
  <si>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</si>
  <si>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</si>
  <si>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</si>
  <si>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</si>
  <si>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</si>
  <si>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</si>
  <si>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</si>
  <si>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</si>
  <si>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</si>
  <si>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</si>
  <si>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</si>
  <si>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</si>
  <si>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</si>
  <si>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</si>
  <si>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</si>
  <si>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</si>
  <si>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</si>
  <si>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</si>
  <si>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</si>
  <si>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</si>
  <si>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</si>
  <si>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</si>
  <si>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</si>
  <si>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</si>
  <si>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</si>
  <si>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</si>
  <si>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</si>
  <si>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</si>
  <si>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</si>
  <si>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</si>
  <si>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</si>
  <si>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</si>
  <si>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</si>
  <si>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</si>
  <si>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</si>
  <si>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</si>
  <si>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</si>
  <si>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</si>
  <si>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</si>
  <si>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</si>
  <si>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</si>
  <si>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</si>
  <si>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</si>
  <si>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</si>
  <si>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</si>
  <si>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</si>
  <si>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</si>
  <si>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</si>
  <si>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</si>
  <si>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</si>
  <si>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</si>
  <si>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</si>
  <si>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</si>
  <si>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</si>
  <si>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</si>
  <si>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</si>
  <si>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</si>
  <si>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</si>
  <si>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</si>
  <si>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</si>
  <si>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</si>
  <si>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</si>
  <si>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</si>
  <si>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</si>
  <si>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</si>
  <si>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</si>
  <si>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</si>
  <si>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</si>
  <si>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</si>
  <si>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</si>
  <si>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</si>
  <si>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</si>
  <si>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</si>
  <si>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</si>
  <si>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</si>
  <si>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</si>
  <si>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</si>
  <si>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</si>
  <si>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</si>
  <si>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</si>
  <si>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</si>
  <si>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</si>
  <si>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</si>
  <si>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</si>
  <si>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</si>
  <si>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</si>
  <si>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</si>
  <si>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</si>
  <si>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</si>
  <si>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</si>
  <si>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</si>
  <si>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</si>
  <si>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</si>
  <si>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</si>
  <si>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</si>
  <si>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</si>
  <si>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</si>
  <si>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</si>
  <si>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</si>
  <si>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</si>
  <si>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</si>
  <si>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</si>
  <si>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</si>
  <si>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</si>
  <si>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</si>
  <si>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</si>
  <si>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</si>
  <si>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</si>
  <si>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</si>
  <si>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</si>
  <si>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</si>
  <si>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</si>
  <si>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</si>
  <si>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</si>
  <si>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</si>
  <si>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</si>
  <si>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</si>
  <si>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</si>
  <si>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</si>
  <si>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</si>
  <si>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</si>
  <si>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</si>
  <si>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</si>
  <si>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</si>
  <si>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</si>
  <si>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</si>
  <si>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</si>
  <si>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</si>
  <si>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</si>
  <si>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</si>
  <si>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</si>
  <si>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</si>
  <si>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</si>
  <si>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</si>
  <si>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</si>
  <si>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</si>
  <si>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</si>
  <si>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</si>
  <si>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</si>
  <si>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</si>
  <si>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</si>
  <si>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</si>
  <si>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</si>
  <si>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</si>
  <si>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</si>
  <si>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</si>
  <si>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</si>
  <si>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</si>
  <si>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</si>
  <si>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</si>
  <si>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</si>
  <si>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</si>
  <si>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</si>
  <si>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</si>
  <si>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</si>
  <si>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</si>
  <si>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</si>
  <si>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</si>
  <si>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</si>
  <si>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</si>
  <si>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</si>
  <si>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</si>
  <si>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</si>
  <si>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</si>
  <si>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</si>
  <si>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</si>
  <si>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</si>
  <si>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</si>
  <si>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</si>
  <si>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</si>
  <si>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</si>
  <si>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</si>
  <si>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</si>
  <si>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</si>
  <si>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</si>
  <si>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</si>
  <si>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</si>
  <si>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</si>
  <si>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</si>
  <si>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</si>
  <si>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</si>
  <si>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</si>
  <si>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</si>
  <si>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</si>
  <si>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</si>
  <si>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</si>
  <si>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</si>
  <si>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</si>
  <si>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</si>
  <si>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</si>
  <si>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</si>
  <si>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</si>
  <si>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</si>
  <si>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</si>
  <si>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</si>
  <si>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</si>
  <si>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</si>
  <si>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</si>
  <si>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</si>
  <si>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</si>
  <si>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</si>
  <si>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</si>
  <si>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</si>
  <si>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</si>
  <si>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</si>
  <si>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</si>
  <si>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</si>
  <si>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</si>
  <si>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</si>
  <si>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</si>
  <si>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</si>
  <si>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</si>
  <si>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</si>
  <si>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</si>
  <si>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</si>
  <si>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</si>
  <si>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</si>
  <si>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</si>
  <si>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</si>
  <si>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</si>
  <si>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</si>
  <si>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</si>
  <si>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</si>
  <si>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</si>
  <si>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</si>
  <si>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</si>
  <si>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</si>
  <si>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</si>
  <si>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</si>
  <si>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</si>
  <si>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</si>
  <si>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</si>
  <si>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</si>
  <si>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</si>
  <si>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</si>
  <si>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</si>
  <si>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</si>
  <si>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</si>
  <si>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</si>
  <si>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</si>
  <si>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</si>
  <si>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</si>
  <si>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</si>
  <si>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</si>
  <si>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</si>
  <si>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</si>
  <si>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</si>
  <si>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</si>
  <si>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</si>
  <si>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</si>
  <si>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</si>
  <si>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</si>
  <si>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</si>
  <si>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</si>
  <si>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</si>
  <si>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</si>
  <si>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</si>
  <si>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</si>
  <si>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</si>
  <si>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</si>
  <si>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</si>
  <si>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</si>
  <si>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</si>
  <si>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</si>
  <si>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</si>
  <si>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</si>
  <si>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</si>
  <si>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</si>
  <si>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</si>
  <si>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</si>
  <si>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</si>
  <si>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</si>
  <si>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</si>
  <si>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</si>
  <si>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</si>
  <si>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</si>
  <si>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</si>
  <si>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</si>
  <si>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</si>
  <si>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</si>
  <si>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</si>
  <si>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</si>
  <si>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</si>
  <si>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</si>
  <si>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</si>
  <si>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</si>
  <si>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</si>
  <si>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</si>
  <si>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</si>
  <si>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</si>
  <si>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</si>
  <si>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</si>
  <si>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</si>
  <si>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</si>
  <si>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</si>
  <si>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</si>
  <si>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</si>
  <si>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</si>
  <si>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</si>
  <si>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</si>
  <si>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</si>
  <si>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</si>
  <si>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</si>
  <si>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</si>
  <si>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</si>
  <si>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</si>
  <si>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</si>
  <si>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</si>
  <si>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</si>
  <si>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</si>
  <si>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</si>
  <si>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</si>
  <si>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</si>
  <si>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</si>
  <si>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</si>
  <si>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</si>
  <si>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</si>
  <si>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</si>
  <si>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</si>
  <si>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</si>
  <si>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</si>
  <si>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</si>
  <si>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</si>
  <si>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</si>
  <si>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</si>
  <si>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</si>
  <si>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</si>
  <si>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</si>
  <si>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</si>
  <si>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</si>
  <si>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</si>
  <si>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</si>
  <si>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</si>
  <si>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</si>
  <si>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</si>
  <si>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</si>
  <si>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</si>
  <si>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</si>
  <si>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</si>
  <si>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</si>
  <si>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</si>
  <si>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</si>
  <si>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</si>
  <si>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</si>
  <si>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</si>
  <si>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</si>
  <si>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</si>
  <si>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</si>
  <si>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</si>
  <si>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</si>
  <si>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</si>
  <si>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</si>
  <si>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</si>
  <si>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</si>
  <si>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</si>
  <si>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</si>
  <si>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</si>
  <si>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</si>
  <si>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</si>
  <si>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</si>
  <si>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</si>
  <si>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</si>
  <si>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</si>
  <si>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</si>
  <si>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</si>
  <si>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</si>
  <si>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</si>
  <si>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</si>
  <si>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</si>
  <si>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</si>
  <si>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</si>
  <si>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</si>
  <si>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</si>
  <si>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</si>
  <si>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</si>
  <si>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</si>
  <si>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</si>
  <si>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</si>
  <si>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</si>
  <si>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</si>
  <si>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</si>
  <si>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</si>
  <si>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</si>
  <si>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</si>
  <si>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</si>
  <si>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</si>
  <si>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</si>
  <si>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</si>
  <si>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</si>
  <si>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</si>
  <si>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</si>
  <si>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</si>
  <si>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</si>
  <si>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</si>
  <si>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</si>
  <si>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</si>
  <si>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</si>
  <si>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</si>
  <si>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</si>
  <si>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</si>
  <si>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</si>
  <si>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</si>
  <si>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</si>
  <si>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</si>
  <si>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</si>
  <si>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</si>
  <si>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</si>
  <si>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</si>
  <si>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</si>
  <si>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</si>
  <si>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</si>
  <si>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</si>
  <si>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</si>
  <si>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</si>
  <si>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</si>
  <si>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</si>
  <si>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</si>
  <si>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</si>
  <si>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</si>
  <si>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</si>
  <si>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</si>
  <si>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</si>
  <si>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</si>
  <si>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</si>
  <si>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</si>
  <si>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</si>
  <si>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</si>
  <si>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</si>
  <si>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</si>
  <si>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</si>
  <si>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</si>
  <si>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</si>
  <si>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</si>
  <si>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</si>
  <si>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</si>
  <si>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</si>
  <si>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</si>
  <si>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</si>
  <si>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</si>
  <si>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</si>
  <si>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</si>
  <si>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</si>
  <si>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</si>
  <si>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</si>
  <si>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</si>
  <si>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</si>
  <si>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</si>
  <si>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</si>
  <si>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</si>
  <si>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</si>
  <si>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</si>
  <si>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</si>
  <si>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</si>
  <si>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</si>
  <si>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</si>
  <si>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</si>
  <si>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</si>
  <si>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</si>
  <si>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</si>
  <si>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</si>
  <si>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</si>
  <si>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</si>
  <si>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</si>
  <si>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</si>
  <si>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</si>
  <si>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</si>
  <si>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</si>
  <si>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</si>
  <si>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</si>
  <si>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</si>
  <si>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</si>
  <si>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</si>
  <si>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</si>
  <si>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</si>
  <si>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</si>
  <si>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</si>
  <si>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</si>
  <si>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</si>
  <si>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</si>
  <si>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</si>
  <si>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</si>
  <si>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</si>
  <si>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</si>
  <si>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</si>
  <si>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</si>
  <si>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</si>
  <si>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</si>
  <si>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</si>
  <si>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</si>
  <si>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</si>
  <si>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</si>
  <si>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</si>
  <si>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</si>
  <si>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</si>
  <si>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</si>
  <si>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</si>
  <si>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</si>
  <si>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</si>
  <si>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</si>
  <si>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</si>
  <si>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</si>
  <si>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</si>
  <si>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</si>
  <si>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</si>
  <si>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</si>
  <si>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</si>
  <si>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</si>
  <si>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</si>
  <si>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</si>
  <si>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</si>
  <si>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</si>
  <si>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</si>
  <si>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</si>
  <si>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</si>
  <si>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</si>
  <si>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</si>
  <si>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</si>
  <si>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</si>
  <si>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</si>
  <si>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</si>
  <si>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</si>
  <si>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</si>
  <si>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</si>
  <si>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</si>
  <si>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</si>
  <si>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</si>
  <si>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</si>
  <si>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</si>
  <si>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</si>
  <si>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</si>
  <si>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</si>
  <si>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</si>
  <si>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</si>
  <si>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</si>
  <si>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</si>
  <si>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</si>
  <si>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</si>
  <si>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</si>
  <si>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</si>
  <si>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</si>
  <si>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</si>
  <si>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</si>
  <si>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</si>
  <si>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</si>
  <si>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</si>
  <si>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</si>
  <si>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</si>
  <si>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</si>
  <si>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</si>
  <si>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</si>
  <si>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</si>
  <si>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</si>
  <si>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</si>
  <si>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</si>
  <si>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</si>
  <si>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</si>
  <si>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</si>
  <si>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</si>
  <si>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</si>
  <si>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</si>
  <si>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</si>
  <si>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</si>
  <si>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</si>
  <si>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</si>
  <si>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</si>
  <si>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</si>
  <si>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</si>
  <si>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</si>
  <si>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</si>
  <si>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</si>
  <si>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</si>
  <si>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</si>
  <si>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</si>
  <si>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</si>
  <si>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</si>
  <si>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</si>
  <si>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</si>
  <si>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</si>
  <si>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</si>
  <si>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</si>
  <si>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</si>
  <si>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</si>
  <si>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</si>
  <si>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</si>
  <si>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</si>
  <si>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</si>
  <si>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</si>
  <si>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</si>
  <si>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</si>
  <si>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</si>
  <si>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</si>
  <si>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</si>
  <si>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</si>
  <si>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</si>
  <si>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</si>
  <si>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</si>
  <si>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</si>
  <si>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</si>
  <si>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</si>
  <si>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</si>
  <si>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</si>
  <si>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</si>
  <si>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</si>
  <si>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</si>
  <si>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</si>
  <si>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</si>
  <si>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</si>
  <si>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</si>
  <si>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</si>
  <si>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</si>
  <si>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</si>
  <si>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</si>
  <si>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</si>
  <si>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</si>
  <si>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</si>
  <si>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</si>
  <si>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</si>
  <si>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</si>
  <si>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</si>
  <si>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</si>
  <si>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</si>
  <si>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</si>
  <si>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</si>
  <si>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</si>
  <si>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</si>
  <si>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</si>
  <si>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</si>
  <si>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</si>
  <si>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</si>
  <si>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</si>
  <si>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</si>
  <si>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</si>
  <si>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</si>
  <si>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</si>
  <si>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</si>
  <si>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</si>
  <si>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</si>
  <si>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</si>
  <si>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</si>
  <si>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</si>
  <si>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</si>
  <si>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</si>
  <si>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</si>
  <si>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</si>
  <si>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</si>
  <si>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</si>
  <si>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</si>
  <si>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</si>
  <si>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</si>
  <si>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</si>
  <si>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</si>
  <si>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</si>
  <si>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</si>
  <si>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</si>
  <si>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</si>
  <si>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</si>
  <si>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</si>
  <si>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</si>
  <si>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</si>
  <si>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</si>
  <si>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</si>
  <si>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</si>
  <si>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</si>
  <si>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</si>
  <si>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</si>
  <si>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</si>
  <si>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</si>
  <si>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</si>
  <si>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</si>
  <si>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</si>
  <si>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</si>
  <si>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</si>
  <si>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</si>
  <si>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</si>
  <si>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</si>
  <si>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</si>
  <si>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</si>
  <si>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</si>
  <si>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</si>
  <si>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</si>
  <si>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</si>
  <si>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</si>
  <si>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</si>
  <si>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</si>
  <si>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</si>
  <si>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</si>
  <si>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</si>
  <si>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</si>
  <si>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</si>
  <si>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</si>
  <si>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</si>
  <si>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</si>
  <si>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</si>
  <si>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</si>
  <si>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</si>
  <si>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</si>
  <si>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</si>
  <si>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</si>
  <si>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</si>
  <si>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</si>
  <si>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</si>
  <si>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</si>
  <si>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</si>
  <si>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</si>
  <si>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</si>
  <si>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</si>
  <si>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</si>
  <si>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</si>
  <si>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</si>
  <si>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</si>
  <si>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</si>
  <si>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</si>
  <si>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</si>
  <si>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</si>
  <si>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</si>
  <si>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</si>
  <si>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</si>
  <si>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</si>
  <si>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</si>
  <si>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</si>
  <si>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</si>
  <si>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</si>
  <si>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</si>
  <si>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</si>
  <si>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</si>
  <si>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</si>
  <si>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</si>
  <si>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</si>
  <si>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</si>
  <si>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</si>
  <si>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</si>
  <si>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</si>
  <si>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</si>
  <si>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</si>
  <si>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</si>
  <si>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</si>
  <si>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</si>
  <si>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</si>
  <si>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</si>
  <si>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</si>
  <si>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</si>
  <si>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</si>
  <si>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</si>
  <si>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</si>
  <si>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</si>
  <si>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</si>
  <si>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</si>
  <si>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</si>
  <si>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</si>
  <si>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</si>
  <si>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</si>
  <si>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</si>
  <si>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</si>
  <si>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</si>
  <si>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</si>
  <si>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</si>
  <si>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</si>
  <si>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</si>
  <si>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</si>
  <si>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</si>
  <si>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</si>
  <si>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</si>
  <si>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</si>
  <si>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</si>
  <si>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</si>
  <si>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</si>
  <si>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</si>
  <si>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</si>
  <si>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</si>
  <si>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</si>
  <si>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</si>
  <si>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</si>
  <si>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</si>
  <si>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</si>
  <si>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</si>
  <si>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</si>
  <si>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</si>
  <si>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</si>
  <si>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</si>
  <si>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</si>
  <si>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</si>
  <si>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</si>
  <si>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</si>
  <si>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</si>
  <si>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</si>
  <si>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</si>
  <si>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</si>
  <si>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</si>
  <si>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</si>
  <si>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</si>
  <si>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</si>
  <si>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</si>
  <si>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</si>
  <si>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</si>
  <si>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</si>
  <si>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</si>
  <si>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</si>
  <si>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</si>
  <si>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</si>
  <si>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</si>
  <si>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</si>
  <si>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</si>
  <si>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</si>
  <si>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</si>
  <si>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</si>
  <si>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</si>
  <si>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</si>
  <si>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</si>
  <si>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</si>
  <si>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</si>
  <si>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</si>
  <si>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</si>
  <si>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</si>
  <si>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</si>
  <si>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</si>
  <si>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</si>
  <si>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</si>
  <si>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</si>
  <si>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</si>
  <si>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</si>
  <si>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</si>
  <si>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</si>
  <si>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</si>
  <si>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</si>
  <si>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</si>
  <si>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</si>
  <si>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</si>
  <si>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</si>
  <si>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</si>
  <si>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</si>
  <si>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</si>
  <si>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</si>
  <si>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</si>
  <si>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</si>
  <si>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</si>
  <si>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</si>
  <si>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</si>
  <si>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</si>
  <si>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</si>
  <si>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</si>
  <si>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</si>
  <si>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</si>
  <si>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</si>
  <si>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</si>
  <si>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</si>
  <si>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</si>
  <si>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</si>
  <si>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</si>
  <si>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</si>
  <si>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</si>
  <si>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</si>
  <si>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</si>
  <si>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</si>
  <si>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</si>
  <si>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</si>
  <si>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</si>
  <si>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</si>
  <si>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</si>
  <si>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</si>
  <si>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</si>
  <si>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</si>
  <si>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</si>
  <si>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</si>
  <si>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</si>
  <si>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</si>
  <si>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</si>
  <si>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</si>
  <si>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</si>
  <si>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</si>
  <si>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</si>
  <si>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</si>
  <si>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</si>
  <si>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</si>
  <si>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</si>
  <si>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</si>
  <si>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</si>
  <si>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</si>
  <si>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</si>
  <si>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</si>
  <si>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</si>
  <si>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</si>
  <si>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</si>
  <si>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</si>
  <si>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</si>
  <si>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</si>
  <si>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</si>
  <si>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</si>
  <si>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</si>
  <si>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</si>
  <si>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</si>
  <si>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</si>
  <si>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</si>
  <si>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</si>
  <si>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</si>
  <si>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</si>
  <si>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</si>
  <si>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</si>
  <si>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</si>
  <si>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</si>
  <si>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</si>
  <si>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</si>
  <si>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</si>
  <si>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</si>
  <si>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</si>
  <si>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</si>
  <si>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</si>
  <si>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</si>
  <si>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</si>
  <si>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</si>
  <si>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</si>
  <si>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</si>
  <si>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</si>
  <si>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</si>
  <si>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</si>
  <si>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</si>
  <si>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</si>
  <si>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</si>
  <si>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</si>
  <si>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</si>
  <si>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</si>
  <si>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</si>
  <si>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</si>
  <si>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</si>
  <si>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</si>
  <si>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</si>
  <si>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</si>
  <si>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</si>
  <si>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</si>
  <si>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</si>
  <si>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</si>
  <si>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</si>
  <si>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</si>
  <si>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</si>
  <si>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</si>
  <si>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</si>
  <si>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</si>
  <si>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</si>
  <si>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</si>
  <si>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</si>
  <si>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</si>
  <si>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</si>
  <si>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</si>
  <si>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</si>
  <si>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</si>
  <si>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</si>
  <si>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</si>
  <si>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</si>
  <si>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</si>
  <si>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</si>
  <si>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</si>
  <si>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</si>
  <si>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</si>
  <si>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</si>
  <si>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</si>
  <si>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</si>
  <si>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</si>
  <si>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</si>
  <si>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</si>
  <si>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</si>
  <si>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</si>
  <si>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</si>
  <si>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</si>
  <si>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</si>
  <si>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</si>
  <si>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</si>
  <si>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</si>
  <si>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</si>
  <si>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</si>
  <si>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</si>
  <si>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</si>
  <si>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</si>
  <si>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</si>
  <si>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</si>
  <si>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</si>
  <si>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</si>
  <si>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</si>
  <si>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</si>
  <si>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</si>
  <si>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</si>
  <si>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</si>
  <si>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</si>
  <si>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</si>
  <si>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</si>
  <si>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</si>
  <si>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</si>
  <si>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</si>
  <si>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</si>
  <si>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</si>
  <si>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</si>
  <si>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</si>
  <si>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</si>
  <si>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</si>
  <si>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</si>
  <si>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</si>
  <si>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</si>
  <si>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</si>
  <si>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</si>
  <si>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</si>
  <si>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</si>
  <si>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</si>
  <si>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</si>
  <si>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</si>
  <si>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</si>
  <si>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</si>
  <si>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</si>
  <si>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</si>
  <si>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</si>
  <si>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</si>
  <si>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</si>
  <si>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</si>
  <si>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</si>
  <si>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</si>
  <si>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</si>
  <si>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</si>
  <si>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</si>
  <si>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</si>
  <si>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</si>
  <si>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</si>
  <si>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</si>
  <si>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</si>
  <si>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</si>
  <si>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</si>
  <si>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</si>
  <si>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</si>
  <si>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</si>
  <si>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</si>
  <si>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</si>
  <si>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</si>
  <si>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</si>
  <si>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</si>
  <si>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</si>
  <si>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</si>
  <si>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</si>
  <si>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</si>
  <si>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</si>
  <si>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</si>
  <si>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</si>
  <si>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</si>
  <si>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</si>
  <si>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</si>
  <si>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</si>
  <si>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</si>
  <si>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</si>
  <si>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</si>
  <si>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</si>
  <si>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</si>
  <si>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</si>
  <si>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</si>
  <si>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</si>
  <si>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</si>
  <si>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</si>
  <si>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</si>
  <si>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</si>
  <si>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</si>
  <si>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</si>
  <si>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</si>
  <si>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</si>
  <si>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</si>
  <si>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</si>
  <si>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</si>
  <si>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</si>
  <si>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</si>
  <si>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</si>
  <si>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</si>
  <si>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</si>
  <si>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</si>
  <si>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</si>
  <si>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</si>
  <si>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</si>
  <si>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</si>
  <si>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</si>
  <si>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</si>
  <si>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</si>
  <si>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</si>
  <si>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</si>
  <si>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</si>
  <si>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</si>
  <si>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</si>
  <si>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</si>
  <si>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</si>
  <si>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</si>
  <si>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</si>
  <si>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</si>
  <si>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</si>
  <si>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</si>
  <si>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</si>
  <si>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</si>
  <si>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</si>
  <si>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</si>
  <si>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</si>
  <si>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</si>
  <si>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</si>
  <si>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</si>
  <si>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</si>
  <si>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</si>
  <si>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</si>
  <si>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</si>
  <si>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</si>
  <si>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</si>
  <si>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</si>
  <si>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</si>
  <si>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</si>
  <si>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</si>
  <si>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</si>
  <si>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</si>
  <si>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</si>
  <si>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</si>
  <si>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</si>
  <si>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</si>
  <si>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</si>
  <si>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</si>
  <si>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</si>
  <si>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</si>
  <si>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</si>
  <si>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</si>
  <si>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</si>
  <si>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</si>
  <si>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</si>
  <si>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</si>
  <si>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</si>
  <si>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</si>
  <si>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</si>
  <si>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</si>
  <si>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</si>
  <si>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</si>
  <si>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</si>
  <si>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</si>
  <si>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</si>
  <si>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</si>
  <si>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</si>
  <si>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</si>
  <si>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</si>
  <si>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</si>
  <si>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</si>
  <si>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</si>
  <si>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</si>
  <si>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</si>
  <si>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</si>
  <si>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</si>
  <si>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</si>
  <si>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</si>
  <si>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</si>
  <si>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</si>
  <si>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</si>
  <si>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</si>
  <si>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</si>
  <si>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</si>
  <si>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</si>
  <si>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</si>
  <si>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</si>
  <si>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</si>
  <si>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</si>
  <si>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</si>
  <si>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</si>
  <si>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</si>
  <si>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</si>
  <si>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</si>
  <si>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</si>
  <si>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</si>
  <si>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</si>
  <si>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</si>
  <si>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</si>
  <si>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</si>
  <si>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</si>
  <si>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</si>
  <si>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</si>
  <si>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</si>
  <si>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</si>
  <si>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</si>
  <si>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</si>
  <si>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</si>
  <si>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</si>
  <si>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</si>
  <si>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</si>
  <si>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</si>
  <si>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</si>
  <si>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</si>
  <si>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</si>
  <si>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</si>
  <si>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</si>
  <si>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</si>
  <si>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</si>
  <si>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</si>
  <si>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</si>
  <si>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</si>
  <si>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</si>
  <si>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</si>
  <si>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</si>
  <si>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</si>
  <si>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</si>
  <si>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</si>
  <si>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</si>
  <si>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</si>
  <si>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</si>
  <si>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</si>
  <si>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</si>
  <si>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</si>
  <si>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</si>
  <si>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</si>
  <si>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</si>
  <si>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</si>
  <si>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</si>
  <si>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</si>
  <si>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</si>
  <si>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</si>
  <si>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</si>
  <si>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</si>
  <si>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</si>
  <si>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</si>
  <si>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</si>
  <si>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</si>
  <si>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</si>
  <si>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</si>
  <si>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</si>
  <si>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</si>
  <si>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</si>
  <si>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</si>
  <si>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</si>
  <si>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</si>
  <si>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</si>
  <si>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</si>
  <si>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</si>
  <si>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</si>
  <si>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</si>
  <si>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</si>
  <si>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</si>
  <si>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</si>
  <si>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</si>
  <si>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</si>
  <si>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</si>
  <si>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</si>
  <si>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</si>
  <si>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</si>
  <si>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</si>
  <si>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</si>
  <si>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</si>
  <si>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</si>
  <si>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</si>
  <si>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</si>
  <si>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</si>
  <si>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</si>
  <si>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</si>
  <si>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</si>
  <si>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</si>
  <si>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</si>
  <si>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</si>
  <si>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</si>
  <si>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</si>
  <si>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</si>
  <si>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</si>
  <si>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</si>
  <si>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</si>
  <si>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</si>
  <si>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</si>
  <si>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</si>
  <si>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</si>
  <si>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</si>
  <si>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</si>
  <si>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</si>
  <si>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</si>
  <si>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</si>
  <si>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</si>
  <si>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</si>
  <si>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</si>
  <si>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</si>
  <si>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</si>
  <si>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</si>
  <si>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</si>
  <si>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</si>
  <si>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</si>
  <si>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</si>
  <si>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</si>
  <si>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</si>
  <si>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</si>
  <si>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</si>
  <si>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</si>
  <si>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</si>
  <si>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</si>
  <si>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</si>
  <si>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</si>
  <si>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</si>
  <si>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</si>
  <si>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</si>
  <si>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</si>
  <si>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</si>
  <si>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</si>
  <si>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</si>
  <si>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</si>
  <si>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</si>
  <si>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</si>
  <si>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</si>
  <si>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</si>
  <si>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</si>
  <si>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</si>
  <si>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</si>
  <si>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</si>
  <si>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</si>
  <si>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</si>
  <si>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</si>
  <si>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</si>
  <si>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</si>
  <si>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</si>
  <si>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</si>
  <si>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</si>
  <si>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</si>
  <si>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</si>
  <si>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</si>
  <si>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</si>
  <si>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</si>
  <si>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</si>
  <si>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</si>
  <si>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</si>
  <si>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</si>
  <si>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</si>
  <si>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</si>
  <si>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</si>
  <si>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</si>
  <si>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</si>
  <si>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</si>
  <si>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</si>
  <si>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</si>
  <si>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</si>
  <si>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</si>
  <si>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</si>
  <si>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</si>
  <si>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</si>
  <si>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</si>
  <si>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</si>
  <si>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</si>
  <si>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</si>
  <si>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</si>
  <si>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</si>
  <si>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</si>
  <si>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</si>
  <si>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</si>
  <si>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</si>
  <si>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</si>
  <si>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</si>
  <si>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</si>
  <si>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</si>
  <si>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</si>
  <si>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</si>
  <si>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</si>
  <si>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</si>
  <si>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</si>
  <si>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</si>
  <si>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</si>
  <si>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</si>
  <si>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</si>
  <si>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</si>
  <si>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</si>
  <si>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</si>
  <si>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</si>
  <si>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</si>
  <si>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</si>
  <si>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</si>
  <si>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</si>
  <si>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</si>
  <si>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</si>
  <si>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</si>
  <si>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</si>
  <si>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</si>
  <si>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</si>
  <si>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</si>
  <si>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</si>
  <si>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</si>
  <si>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</si>
  <si>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</si>
  <si>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</si>
  <si>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</si>
  <si>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</si>
  <si>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</si>
  <si>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</si>
  <si>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</si>
  <si>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</si>
  <si>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</si>
  <si>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</si>
  <si>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</si>
  <si>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</si>
  <si>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</si>
  <si>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</si>
  <si>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</si>
  <si>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</si>
  <si>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</si>
  <si>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</si>
  <si>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</si>
  <si>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</si>
  <si>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</si>
  <si>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</si>
  <si>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</si>
  <si>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</si>
  <si>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</si>
  <si>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</si>
  <si>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</si>
  <si>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</si>
  <si>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</si>
  <si>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</si>
  <si>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</si>
  <si>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</si>
  <si>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</si>
  <si>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</si>
  <si>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</si>
  <si>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</si>
  <si>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</si>
  <si>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</si>
  <si>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</si>
  <si>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</si>
  <si>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</si>
  <si>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</si>
  <si>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</si>
  <si>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</si>
  <si>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</si>
  <si>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</si>
  <si>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</si>
  <si>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</si>
  <si>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</si>
  <si>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</si>
  <si>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</si>
  <si>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</si>
  <si>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</si>
  <si>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</si>
  <si>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</si>
  <si>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</si>
  <si>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</si>
  <si>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</si>
  <si>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</si>
  <si>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</si>
  <si>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</si>
  <si>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</si>
  <si>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</si>
  <si>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</si>
  <si>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</si>
  <si>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</si>
  <si>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</si>
  <si>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</si>
  <si>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</si>
  <si>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</si>
  <si>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</si>
  <si>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</si>
  <si>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</si>
  <si>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</si>
  <si>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</si>
  <si>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</si>
  <si>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</si>
  <si>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</si>
  <si>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</si>
  <si>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</si>
  <si>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</si>
  <si>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</si>
  <si>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</si>
  <si>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</si>
  <si>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</si>
  <si>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</si>
  <si>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</si>
  <si>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</si>
  <si>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</si>
  <si>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</si>
  <si>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</si>
  <si>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</si>
  <si>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</si>
  <si>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</si>
  <si>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</si>
  <si>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</si>
  <si>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</si>
  <si>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</si>
  <si>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</si>
  <si>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</si>
  <si>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</si>
  <si>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</si>
  <si>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</si>
  <si>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</si>
  <si>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</si>
  <si>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</si>
  <si>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</si>
  <si>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</si>
  <si>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</si>
  <si>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</si>
  <si>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</si>
  <si>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</si>
  <si>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</si>
  <si>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</si>
  <si>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</si>
  <si>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</si>
  <si>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</si>
  <si>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</si>
  <si>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</si>
  <si>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</si>
  <si>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</si>
  <si>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</si>
  <si>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</si>
  <si>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</si>
  <si>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</si>
  <si>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</si>
  <si>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</si>
  <si>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</si>
  <si>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</si>
  <si>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</si>
  <si>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</si>
  <si>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</si>
  <si>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</si>
  <si>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</si>
  <si>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</si>
  <si>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</si>
  <si>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</si>
  <si>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</si>
  <si>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</si>
  <si>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</si>
  <si>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</si>
  <si>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</si>
  <si>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</si>
  <si>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</si>
  <si>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</si>
  <si>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</si>
  <si>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</si>
  <si>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</si>
  <si>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</si>
  <si>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</si>
  <si>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</si>
  <si>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</si>
  <si>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</si>
  <si>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</si>
  <si>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</si>
  <si>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</si>
  <si>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</si>
  <si>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</si>
  <si>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</si>
  <si>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</si>
  <si>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</si>
  <si>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</si>
  <si>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</si>
  <si>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</si>
  <si>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</si>
  <si>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</si>
  <si>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</si>
  <si>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</si>
  <si>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</si>
  <si>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</si>
  <si>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</si>
  <si>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</si>
  <si>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</si>
  <si>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</si>
  <si>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</si>
  <si>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</si>
  <si>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</si>
  <si>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</si>
  <si>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</si>
  <si>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</si>
  <si>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</si>
  <si>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</si>
  <si>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</si>
  <si>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</si>
  <si>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</si>
  <si>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</si>
  <si>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</si>
  <si>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</si>
  <si>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</si>
  <si>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</si>
  <si>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</si>
  <si>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</si>
  <si>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</si>
  <si>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</si>
  <si>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</si>
  <si>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</si>
  <si>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</si>
  <si>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</si>
  <si>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</si>
  <si>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</si>
  <si>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</si>
  <si>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</si>
  <si>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</si>
  <si>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</si>
  <si>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</si>
  <si>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</si>
  <si>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</si>
  <si>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</si>
  <si>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</si>
  <si>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</si>
  <si>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</si>
  <si>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</si>
  <si>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</si>
  <si>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</si>
  <si>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</si>
  <si>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</si>
  <si>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</si>
  <si>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</si>
  <si>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</si>
  <si>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</si>
  <si>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</si>
  <si>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</si>
  <si>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</si>
  <si>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</si>
  <si>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</si>
  <si>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</si>
  <si>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</si>
  <si>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</si>
  <si>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</si>
  <si>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</si>
  <si>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</si>
  <si>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</si>
  <si>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</si>
  <si>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</si>
  <si>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</si>
  <si>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</si>
  <si>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</si>
  <si>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</si>
  <si>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</si>
  <si>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</si>
  <si>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</si>
  <si>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</si>
  <si>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</si>
  <si>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</si>
  <si>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</si>
  <si>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</si>
  <si>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</si>
  <si>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</si>
  <si>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</si>
  <si>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</si>
  <si>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</si>
  <si>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</si>
  <si>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</si>
  <si>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</si>
  <si>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</si>
  <si>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</si>
  <si>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</si>
  <si>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</si>
  <si>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</si>
  <si>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</si>
  <si>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</si>
  <si>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</si>
  <si>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</si>
  <si>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</si>
  <si>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</si>
  <si>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</si>
  <si>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</si>
  <si>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</si>
  <si>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</si>
  <si>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</si>
  <si>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</si>
  <si>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</si>
  <si>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</si>
  <si>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</si>
  <si>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</si>
  <si>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</si>
  <si>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</si>
  <si>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</si>
  <si>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</si>
  <si>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</si>
  <si>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</si>
  <si>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</si>
  <si>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</si>
  <si>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</si>
  <si>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</si>
  <si>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</si>
  <si>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</si>
  <si>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</si>
  <si>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</si>
  <si>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</si>
  <si>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</si>
  <si>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</si>
  <si>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</si>
  <si>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</si>
  <si>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</si>
  <si>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</si>
  <si>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</si>
  <si>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</si>
  <si>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</si>
  <si>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</si>
  <si>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</si>
  <si>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</si>
  <si>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</si>
  <si>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</si>
  <si>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</si>
  <si>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</si>
  <si>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</si>
  <si>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</si>
  <si>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</si>
  <si>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</si>
  <si>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</si>
  <si>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</si>
  <si>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</si>
  <si>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</si>
  <si>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</si>
  <si>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</si>
  <si>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</si>
  <si>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</si>
  <si>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</si>
  <si>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</si>
  <si>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</si>
  <si>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</si>
  <si>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</si>
  <si>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</si>
  <si>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</si>
  <si>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</si>
  <si>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</si>
  <si>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</si>
  <si>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</si>
  <si>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</si>
  <si>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</si>
  <si>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</si>
  <si>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</si>
  <si>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</si>
  <si>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</si>
  <si>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</si>
  <si>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</si>
  <si>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</si>
  <si>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</si>
  <si>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</si>
  <si>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</si>
  <si>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</si>
  <si>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</si>
  <si>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</si>
  <si>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</si>
  <si>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</si>
  <si>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</si>
  <si>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</si>
  <si>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</si>
  <si>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</si>
  <si>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</si>
  <si>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</si>
  <si>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</si>
  <si>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</si>
  <si>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</si>
  <si>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</si>
  <si>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</si>
  <si>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</si>
  <si>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</si>
  <si>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</si>
  <si>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</si>
  <si>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</si>
  <si>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</si>
  <si>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</si>
  <si>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</si>
  <si>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</si>
  <si>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</si>
  <si>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</si>
  <si>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</si>
  <si>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</si>
  <si>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</si>
  <si>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</si>
  <si>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</si>
  <si>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</si>
  <si>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</si>
  <si>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</si>
  <si>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</si>
  <si>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</si>
  <si>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</si>
  <si>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</si>
  <si>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</si>
  <si>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</si>
  <si>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</si>
  <si>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</si>
  <si>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</si>
  <si>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</si>
  <si>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</si>
  <si>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</si>
  <si>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</si>
  <si>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</si>
  <si>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</si>
  <si>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</si>
  <si>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</si>
  <si>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</si>
  <si>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</si>
  <si>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</si>
  <si>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</si>
  <si>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</si>
  <si>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</si>
  <si>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</si>
  <si>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</si>
  <si>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</si>
  <si>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</si>
  <si>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</si>
  <si>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</si>
  <si>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</si>
  <si>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</si>
  <si>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</si>
  <si>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</si>
  <si>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</si>
  <si>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</si>
  <si>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</si>
  <si>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</si>
  <si>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</si>
  <si>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</si>
  <si>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</si>
  <si>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</si>
  <si>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</si>
  <si>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</si>
  <si>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</si>
  <si>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</si>
  <si>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</si>
  <si>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</si>
  <si>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</si>
  <si>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</si>
  <si>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</si>
  <si>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</si>
  <si>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</si>
  <si>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</si>
  <si>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</si>
  <si>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</si>
  <si>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</si>
  <si>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</si>
  <si>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</si>
  <si>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</si>
  <si>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</si>
  <si>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</si>
  <si>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</si>
  <si>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</si>
  <si>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</si>
  <si>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</si>
  <si>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</si>
  <si>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</si>
  <si>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</si>
  <si>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</si>
  <si>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</si>
  <si>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</si>
  <si>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</si>
  <si>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</si>
  <si>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</si>
  <si>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</si>
  <si>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</si>
  <si>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</si>
  <si>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</si>
  <si>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</si>
  <si>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</si>
  <si>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</si>
  <si>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</si>
  <si>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</si>
  <si>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</si>
  <si>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</si>
  <si>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</si>
  <si>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</si>
  <si>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</si>
  <si>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</si>
  <si>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</si>
  <si>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</si>
  <si>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</si>
  <si>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</si>
  <si>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</si>
  <si>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</si>
  <si>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</si>
  <si>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</si>
  <si>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</si>
  <si>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</si>
  <si>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</si>
  <si>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</si>
  <si>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</si>
  <si>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</si>
  <si>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</si>
  <si>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</si>
  <si>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</si>
  <si>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</si>
  <si>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</si>
  <si>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</si>
  <si>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</si>
  <si>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</si>
  <si>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</si>
  <si>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</si>
  <si>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</si>
  <si>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</si>
  <si>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</si>
  <si>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</si>
  <si>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</si>
  <si>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</si>
  <si>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</si>
  <si>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</si>
  <si>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</si>
  <si>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</si>
  <si>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</si>
  <si>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</si>
  <si>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</si>
  <si>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</si>
  <si>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</si>
  <si>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</si>
  <si>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</si>
  <si>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</si>
  <si>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</si>
  <si>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</si>
  <si>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</si>
  <si>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</si>
  <si>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</si>
  <si>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</si>
  <si>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</si>
  <si>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</si>
  <si>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</si>
  <si>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</si>
  <si>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</si>
  <si>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</si>
  <si>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</si>
  <si>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</si>
  <si>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</si>
  <si>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</si>
  <si>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</si>
  <si>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</si>
  <si>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</si>
  <si>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</si>
  <si>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</si>
  <si>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</si>
  <si>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</si>
  <si>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</si>
  <si>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</si>
  <si>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</si>
  <si>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</si>
  <si>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</si>
  <si>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</si>
  <si>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</si>
  <si>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</si>
  <si>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</si>
  <si>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</si>
  <si>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</si>
  <si>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</si>
  <si>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</si>
  <si>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</si>
  <si>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</si>
  <si>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</si>
  <si>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</si>
  <si>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</si>
  <si>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</si>
  <si>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</si>
  <si>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</si>
  <si>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</si>
  <si>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</si>
  <si>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</si>
  <si>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</si>
  <si>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</si>
  <si>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</si>
  <si>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</si>
  <si>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</si>
  <si>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</si>
  <si>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</si>
  <si>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</si>
  <si>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</si>
  <si>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</si>
  <si>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</si>
  <si>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</si>
  <si>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</si>
  <si>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</si>
  <si>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</si>
  <si>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</si>
  <si>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</si>
  <si>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</si>
  <si>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</si>
  <si>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</si>
  <si>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</si>
  <si>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</si>
  <si>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</si>
  <si>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</si>
  <si>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</si>
  <si>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</si>
  <si>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</si>
  <si>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</si>
  <si>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</si>
  <si>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</si>
  <si>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</si>
  <si>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</si>
  <si>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</si>
  <si>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</si>
  <si>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</si>
  <si>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</si>
  <si>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</si>
  <si>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</si>
  <si>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</si>
  <si>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</si>
  <si>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</si>
  <si>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</si>
  <si>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</si>
  <si>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</si>
  <si>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</si>
  <si>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</si>
  <si>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</si>
  <si>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</si>
  <si>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</si>
  <si>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</si>
  <si>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</si>
  <si>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</si>
  <si>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</si>
  <si>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</si>
  <si>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</si>
  <si>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</si>
  <si>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</si>
  <si>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</si>
  <si>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</si>
  <si>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</si>
  <si>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</si>
  <si>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</si>
  <si>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</si>
  <si>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</si>
  <si>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</si>
  <si>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</si>
  <si>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</si>
  <si>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</si>
  <si>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</si>
  <si>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</si>
  <si>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</si>
  <si>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</si>
  <si>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</si>
  <si>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</si>
  <si>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</si>
  <si>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</si>
  <si>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</si>
  <si>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</si>
  <si>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</si>
  <si>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</si>
  <si>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</si>
  <si>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</si>
  <si>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</si>
  <si>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</si>
  <si>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</si>
  <si>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</si>
  <si>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</si>
  <si>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</si>
  <si>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</si>
  <si>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</si>
  <si>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</si>
  <si>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</si>
  <si>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</si>
  <si>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</si>
  <si>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</si>
  <si>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</si>
  <si>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</si>
  <si>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</si>
  <si>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</si>
  <si>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</si>
  <si>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</si>
  <si>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</si>
  <si>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</si>
  <si>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</si>
  <si>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</si>
  <si>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</si>
  <si>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</si>
  <si>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</si>
  <si>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</si>
  <si>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</si>
  <si>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</si>
  <si>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</si>
  <si>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</si>
  <si>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</si>
  <si>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</si>
  <si>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</si>
  <si>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</si>
  <si>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</si>
  <si>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</si>
  <si>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</si>
  <si>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</si>
  <si>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</si>
  <si>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</si>
  <si>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</si>
  <si>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</si>
  <si>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</si>
  <si>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</si>
  <si>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</si>
  <si>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</si>
  <si>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</si>
  <si>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</si>
  <si>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</si>
  <si>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</si>
  <si>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</si>
  <si>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</si>
  <si>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</si>
  <si>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</si>
  <si>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</si>
  <si>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</si>
  <si>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</si>
  <si>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</si>
  <si>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</si>
  <si>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</si>
  <si>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</si>
  <si>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</si>
  <si>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</si>
  <si>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</si>
  <si>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</si>
  <si>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</si>
  <si>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</si>
  <si>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</si>
  <si>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</si>
  <si>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</si>
  <si>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</si>
  <si>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</si>
  <si>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</si>
  <si>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</si>
  <si>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</si>
  <si>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</si>
  <si>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</si>
  <si>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</si>
  <si>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</si>
  <si>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</si>
  <si>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</si>
  <si>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</si>
  <si>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</si>
  <si>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</si>
  <si>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</si>
  <si>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</si>
  <si>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</si>
  <si>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</si>
  <si>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</si>
  <si>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</si>
  <si>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</si>
  <si>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</si>
  <si>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</si>
  <si>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</si>
  <si>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</si>
  <si>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</si>
  <si>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</si>
  <si>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</si>
  <si>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</si>
  <si>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</si>
  <si>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</si>
  <si>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</si>
  <si>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</si>
  <si>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</si>
  <si>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</si>
  <si>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</si>
  <si>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</si>
  <si>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</si>
  <si>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</si>
  <si>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</si>
  <si>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</si>
  <si>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</si>
  <si>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</si>
  <si>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</si>
  <si>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</si>
  <si>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</si>
  <si>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</si>
  <si>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</si>
  <si>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</si>
  <si>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</si>
  <si>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</si>
  <si>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</si>
  <si>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</si>
  <si>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</si>
  <si>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</si>
  <si>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</si>
  <si>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</si>
  <si>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</si>
  <si>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</si>
  <si>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</si>
  <si>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</si>
  <si>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</si>
  <si>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</si>
  <si>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</si>
  <si>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</si>
  <si>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</si>
  <si>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</si>
  <si>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</si>
  <si>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</si>
  <si>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</si>
  <si>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</si>
  <si>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</si>
  <si>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</si>
  <si>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</si>
  <si>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</si>
  <si>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</si>
  <si>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</si>
  <si>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</si>
  <si>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</si>
  <si>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</si>
  <si>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</si>
  <si>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</si>
  <si>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</si>
  <si>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</si>
  <si>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</si>
  <si>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</si>
  <si>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</si>
  <si>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</si>
  <si>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</si>
  <si>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</si>
  <si>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</si>
  <si>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</si>
  <si>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</si>
  <si>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</si>
  <si>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</si>
  <si>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</si>
  <si>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</si>
  <si>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</si>
  <si>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</si>
  <si>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</si>
  <si>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</si>
  <si>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</si>
  <si>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</si>
  <si>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</si>
  <si>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</si>
  <si>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</si>
  <si>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</si>
  <si>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</si>
  <si>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</si>
  <si>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</si>
  <si>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</si>
  <si>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</si>
  <si>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</si>
  <si>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</si>
  <si>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</si>
  <si>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</si>
  <si>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</si>
  <si>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</si>
  <si>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</si>
  <si>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</si>
  <si>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</si>
  <si>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</si>
  <si>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</si>
  <si>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</si>
  <si>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</si>
  <si>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</si>
  <si>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</si>
  <si>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</si>
  <si>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</si>
  <si>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</si>
  <si>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</si>
  <si>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</si>
  <si>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</si>
  <si>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</si>
  <si>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</si>
  <si>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</si>
  <si>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</si>
  <si>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</si>
  <si>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</si>
  <si>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</si>
  <si>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</si>
  <si>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</si>
  <si>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</si>
  <si>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</si>
  <si>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</si>
  <si>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</si>
  <si>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</si>
  <si>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</si>
  <si>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</si>
  <si>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</si>
  <si>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</si>
  <si>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</si>
  <si>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</si>
  <si>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</si>
  <si>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</si>
  <si>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</si>
  <si>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</si>
  <si>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</si>
  <si>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</si>
  <si>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</si>
  <si>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</si>
  <si>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</si>
  <si>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</si>
  <si>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</si>
  <si>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</si>
  <si>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</si>
  <si>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</si>
  <si>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</si>
  <si>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</si>
  <si>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</si>
  <si>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</si>
  <si>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</si>
  <si>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</si>
  <si>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</si>
  <si>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</si>
  <si>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</si>
  <si>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</si>
  <si>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</si>
  <si>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</si>
  <si>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</si>
  <si>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</si>
  <si>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</si>
  <si>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</si>
  <si>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</si>
  <si>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</si>
  <si>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</si>
  <si>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</si>
  <si>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</si>
  <si>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</si>
  <si>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</si>
  <si>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</si>
  <si>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</si>
  <si>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</si>
  <si>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</si>
  <si>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</si>
  <si>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</si>
  <si>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</si>
  <si>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</si>
  <si>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</si>
  <si>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</si>
  <si>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</si>
  <si>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</si>
  <si>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</si>
  <si>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</si>
  <si>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</si>
  <si>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</si>
  <si>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</si>
  <si>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</si>
  <si>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</si>
  <si>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</si>
  <si>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</si>
  <si>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</si>
  <si>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</si>
  <si>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</si>
  <si>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</si>
  <si>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</si>
  <si>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</si>
  <si>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</si>
  <si>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</si>
  <si>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</si>
  <si>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</si>
  <si>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</si>
  <si>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</si>
  <si>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</si>
  <si>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</si>
  <si>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</si>
  <si>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</si>
  <si>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</si>
  <si>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</si>
  <si>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</si>
  <si>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</si>
  <si>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</si>
  <si>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</si>
  <si>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</si>
  <si>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</si>
  <si>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</si>
  <si>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</si>
  <si>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</si>
  <si>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</si>
  <si>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</si>
  <si>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</si>
  <si>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</si>
  <si>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</si>
  <si>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</si>
  <si>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</si>
  <si>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</si>
  <si>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</si>
  <si>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</si>
  <si>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</si>
  <si>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</si>
  <si>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</si>
  <si>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</si>
  <si>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</si>
  <si>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</si>
  <si>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</si>
  <si>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</si>
  <si>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</si>
  <si>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</si>
  <si>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</si>
  <si>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</si>
  <si>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</si>
  <si>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</si>
  <si>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</si>
  <si>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</si>
  <si>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</si>
  <si>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</si>
  <si>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</si>
  <si>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</si>
  <si>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</si>
  <si>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</si>
  <si>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</si>
  <si>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</si>
  <si>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</si>
  <si>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</si>
  <si>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</si>
  <si>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</si>
  <si>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</si>
  <si>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</si>
  <si>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</si>
  <si>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</si>
  <si>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</si>
  <si>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</si>
  <si>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</si>
  <si>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</si>
  <si>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</si>
  <si>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</si>
  <si>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</si>
  <si>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</si>
  <si>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</si>
  <si>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</si>
  <si>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</si>
  <si>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</si>
  <si>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</si>
  <si>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</si>
  <si>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</si>
  <si>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</si>
  <si>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</si>
  <si>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</si>
  <si>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</si>
  <si>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</si>
  <si>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</si>
  <si>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</si>
  <si>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</si>
  <si>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</si>
  <si>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</si>
  <si>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</si>
  <si>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</si>
  <si>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</si>
  <si>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</si>
  <si>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</si>
  <si>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</si>
  <si>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</si>
  <si>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</si>
  <si>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</si>
  <si>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</si>
  <si>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</si>
  <si>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</si>
  <si>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</si>
  <si>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</si>
  <si>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</si>
  <si>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</si>
  <si>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</si>
  <si>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</si>
  <si>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</si>
  <si>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</si>
  <si>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</si>
  <si>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</si>
  <si>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</si>
  <si>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</si>
  <si>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</si>
  <si>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</si>
  <si>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</si>
  <si>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</si>
  <si>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</si>
  <si>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</si>
  <si>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</si>
  <si>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</si>
  <si>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</si>
  <si>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</si>
  <si>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</si>
  <si>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</si>
  <si>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</si>
  <si>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</si>
  <si>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</si>
  <si>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</si>
  <si>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</si>
  <si>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</si>
  <si>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</si>
  <si>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</si>
  <si>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</si>
  <si>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</si>
  <si>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</si>
  <si>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</si>
  <si>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</si>
  <si>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</si>
  <si>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</si>
  <si>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</si>
  <si>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</si>
  <si>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</si>
  <si>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</si>
  <si>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</si>
  <si>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</si>
  <si>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</si>
  <si>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</si>
  <si>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</si>
  <si>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</si>
  <si>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</si>
  <si>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</si>
  <si>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</si>
  <si>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</si>
  <si>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</si>
  <si>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</si>
  <si>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</si>
  <si>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</si>
  <si>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</si>
  <si>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</si>
  <si>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</si>
  <si>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</si>
  <si>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</si>
  <si>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</si>
  <si>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</si>
  <si>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</si>
  <si>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</si>
  <si>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</si>
  <si>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</si>
  <si>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</si>
  <si>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</si>
  <si>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</si>
  <si>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</si>
  <si>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</si>
  <si>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</si>
  <si>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</si>
  <si>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</si>
  <si>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</si>
  <si>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</si>
  <si>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</si>
  <si>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</si>
  <si>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</si>
  <si>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</si>
  <si>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</si>
  <si>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</si>
  <si>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</si>
  <si>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</si>
  <si>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</si>
  <si>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</si>
  <si>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</si>
  <si>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</si>
  <si>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</si>
  <si>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</si>
  <si>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</si>
  <si>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</si>
  <si>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</si>
  <si>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</si>
  <si>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</si>
  <si>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</si>
  <si>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</si>
  <si>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</si>
  <si>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</si>
  <si>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</si>
  <si>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</si>
  <si>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</si>
  <si>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</si>
  <si>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</si>
  <si>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</si>
  <si>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</si>
  <si>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</si>
  <si>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</si>
  <si>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</si>
  <si>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</si>
  <si>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</si>
  <si>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</si>
  <si>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</si>
  <si>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</si>
  <si>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</si>
  <si>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</si>
  <si>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</si>
  <si>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</si>
  <si>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</si>
  <si>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</si>
  <si>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</si>
  <si>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</si>
  <si>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</si>
  <si>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</si>
  <si>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</si>
  <si>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</si>
  <si>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</si>
  <si>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</si>
  <si>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</si>
  <si>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</si>
  <si>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</si>
  <si>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</si>
  <si>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</si>
  <si>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</si>
  <si>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</si>
  <si>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</si>
  <si>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</si>
  <si>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</si>
  <si>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</si>
  <si>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</si>
  <si>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</si>
  <si>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</si>
  <si>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</si>
  <si>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</si>
  <si>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</si>
  <si>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</si>
  <si>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</si>
  <si>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</si>
  <si>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</si>
  <si>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</si>
  <si>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</si>
  <si>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</si>
  <si>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</si>
  <si>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</si>
  <si>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</si>
  <si>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</si>
  <si>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</si>
  <si>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</si>
  <si>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</si>
  <si>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</si>
  <si>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</si>
  <si>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</si>
  <si>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</si>
  <si>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</si>
  <si>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</si>
  <si>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</si>
  <si>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</si>
  <si>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</si>
  <si>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</si>
  <si>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</si>
  <si>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</si>
  <si>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</si>
  <si>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</si>
  <si>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</si>
  <si>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</si>
  <si>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</si>
  <si>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</si>
  <si>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</si>
  <si>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</si>
  <si>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</si>
  <si>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</si>
  <si>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</si>
  <si>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</si>
  <si>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</si>
  <si>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</si>
  <si>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</si>
  <si>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</si>
  <si>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</si>
  <si>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</si>
  <si>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</si>
  <si>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</si>
  <si>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</si>
  <si>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</si>
  <si>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</si>
  <si>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</si>
  <si>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</si>
  <si>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</si>
  <si>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</si>
  <si>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</si>
  <si>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</si>
  <si>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</si>
  <si>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</si>
  <si>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</si>
  <si>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</si>
  <si>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</si>
  <si>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</si>
  <si>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</si>
  <si>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</si>
  <si>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</si>
  <si>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</si>
  <si>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</si>
  <si>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</si>
  <si>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</si>
  <si>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</si>
  <si>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</si>
  <si>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</si>
  <si>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</si>
  <si>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</si>
  <si>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</si>
  <si>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</si>
  <si>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</si>
  <si>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</si>
  <si>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</si>
  <si>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</si>
  <si>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</si>
  <si>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</si>
  <si>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</si>
  <si>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</si>
  <si>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</si>
  <si>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</si>
  <si>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</si>
  <si>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</si>
  <si>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</si>
  <si>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</si>
  <si>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</si>
  <si>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</si>
  <si>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</si>
  <si>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</si>
  <si>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</si>
  <si>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</si>
  <si>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</si>
  <si>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</si>
  <si>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</si>
  <si>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</si>
  <si>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</si>
  <si>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</si>
  <si>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</si>
  <si>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</si>
  <si>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</si>
  <si>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</si>
  <si>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</si>
  <si>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</si>
  <si>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</si>
  <si>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</si>
  <si>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</si>
  <si>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</si>
  <si>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</si>
  <si>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</si>
  <si>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</si>
  <si>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</si>
  <si>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</si>
  <si>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</si>
  <si>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</si>
  <si>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</si>
  <si>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</si>
  <si>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</si>
  <si>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</si>
  <si>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</si>
  <si>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</si>
  <si>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</si>
  <si>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</si>
  <si>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</si>
  <si>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</si>
  <si>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</si>
  <si>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</si>
  <si>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</si>
  <si>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</si>
  <si>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</si>
  <si>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</si>
  <si>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</si>
  <si>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</si>
  <si>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</si>
  <si>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</si>
  <si>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</si>
  <si>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</si>
  <si>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</si>
  <si>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</si>
  <si>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</si>
  <si>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</si>
  <si>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</si>
  <si>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</si>
  <si>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</si>
  <si>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</si>
  <si>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</si>
  <si>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</si>
  <si>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</si>
  <si>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</si>
  <si>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</si>
  <si>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</si>
  <si>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</si>
  <si>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</si>
  <si>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</si>
  <si>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</si>
  <si>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</si>
  <si>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</si>
  <si>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</si>
  <si>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</si>
  <si>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</si>
  <si>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</si>
  <si>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</si>
  <si>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</si>
  <si>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</si>
  <si>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</si>
  <si>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</si>
  <si>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</si>
  <si>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</si>
  <si>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</si>
  <si>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</si>
  <si>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</si>
  <si>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</si>
  <si>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</si>
  <si>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</si>
  <si>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</si>
  <si>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</si>
  <si>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</si>
  <si>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</si>
  <si>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</si>
  <si>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</si>
  <si>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</si>
  <si>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</si>
  <si>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</si>
  <si>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</si>
  <si>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</si>
  <si>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</si>
  <si>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</si>
  <si>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</si>
  <si>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</si>
  <si>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</si>
  <si>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</si>
  <si>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</si>
  <si>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</si>
  <si>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</si>
  <si>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</si>
  <si>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</si>
  <si>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</si>
  <si>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</si>
  <si>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</si>
  <si>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</si>
  <si>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</si>
  <si>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</si>
  <si>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</si>
  <si>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</si>
  <si>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</si>
  <si>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</si>
  <si>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</si>
  <si>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</si>
  <si>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</si>
  <si>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</si>
  <si>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</si>
  <si>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</si>
  <si>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</si>
  <si>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</si>
  <si>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</si>
  <si>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</si>
  <si>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</si>
  <si>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</si>
  <si>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</si>
  <si>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</si>
  <si>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</si>
  <si>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</si>
  <si>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</si>
  <si>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</si>
  <si>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</si>
  <si>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</si>
  <si>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</si>
  <si>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</si>
  <si>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</si>
  <si>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</si>
  <si>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</si>
  <si>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</si>
  <si>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</si>
  <si>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</si>
  <si>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</si>
  <si>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</si>
  <si>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</si>
  <si>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</si>
  <si>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</si>
  <si>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</si>
  <si>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</si>
  <si>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</si>
  <si>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</si>
  <si>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</si>
  <si>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</si>
  <si>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</si>
  <si>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</si>
  <si>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</si>
  <si>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</si>
  <si>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</si>
  <si>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</si>
  <si>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</si>
  <si>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</si>
  <si>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</si>
  <si>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</si>
  <si>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</si>
  <si>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</si>
  <si>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</si>
  <si>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</si>
  <si>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</si>
  <si>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</si>
  <si>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</si>
  <si>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</si>
  <si>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</si>
  <si>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</si>
  <si>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</si>
  <si>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</si>
  <si>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</si>
  <si>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</si>
  <si>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</si>
  <si>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</si>
  <si>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</si>
  <si>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</si>
  <si>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</si>
  <si>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</si>
  <si>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</si>
  <si>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</si>
  <si>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</si>
  <si>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</si>
  <si>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</si>
  <si>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</si>
  <si>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</si>
  <si>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</si>
  <si>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</si>
  <si>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</si>
  <si>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</si>
  <si>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</si>
  <si>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</si>
  <si>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</si>
  <si>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</si>
  <si>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</si>
  <si>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</si>
  <si>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</si>
  <si>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</si>
  <si>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</si>
  <si>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</si>
  <si>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</si>
  <si>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</si>
  <si>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</si>
  <si>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</si>
  <si>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</si>
  <si>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</si>
  <si>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</si>
  <si>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</si>
  <si>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</si>
  <si>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</si>
  <si>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</si>
  <si>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</si>
  <si>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</si>
  <si>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</si>
  <si>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</si>
  <si>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</si>
  <si>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</si>
  <si>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</si>
  <si>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</si>
  <si>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</si>
  <si>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</si>
  <si>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</si>
  <si>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</si>
  <si>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</si>
  <si>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</si>
  <si>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</si>
  <si>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</si>
  <si>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</si>
  <si>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</si>
  <si>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</si>
  <si>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</si>
  <si>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</si>
  <si>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</si>
  <si>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</si>
  <si>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</si>
  <si>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</si>
  <si>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</si>
  <si>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</si>
  <si>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</si>
  <si>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</si>
  <si>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</si>
  <si>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</si>
  <si>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</si>
  <si>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</si>
  <si>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</si>
  <si>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</si>
  <si>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</si>
  <si>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</si>
  <si>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</si>
  <si>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</si>
  <si>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</si>
  <si>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</si>
  <si>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</si>
  <si>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</si>
  <si>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</si>
  <si>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</si>
  <si>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</si>
  <si>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</si>
  <si>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</si>
  <si>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</si>
  <si>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</si>
  <si>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</si>
  <si>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</si>
  <si>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</si>
  <si>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</si>
  <si>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</si>
  <si>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</si>
  <si>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</si>
  <si>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</si>
  <si>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</si>
  <si>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</si>
  <si>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</si>
  <si>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</si>
  <si>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</si>
  <si>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</si>
  <si>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</si>
  <si>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</si>
  <si>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</si>
  <si>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</si>
  <si>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</si>
  <si>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</si>
  <si>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</si>
  <si>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</si>
  <si>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</si>
  <si>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</si>
  <si>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</si>
  <si>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</si>
  <si>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</si>
  <si>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</si>
  <si>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</si>
  <si>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</si>
  <si>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</si>
  <si>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</si>
  <si>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</si>
  <si>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</si>
  <si>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</si>
  <si>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</si>
  <si>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</si>
  <si>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</si>
  <si>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</si>
  <si>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</si>
  <si>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</si>
  <si>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</si>
  <si>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</si>
  <si>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</si>
  <si>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</si>
  <si>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</si>
  <si>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</si>
  <si>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</si>
  <si>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</si>
  <si>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</si>
  <si>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</si>
  <si>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</si>
  <si>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</si>
  <si>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</si>
  <si>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</si>
  <si>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</si>
  <si>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</si>
  <si>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</si>
  <si>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</si>
  <si>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</si>
  <si>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</si>
  <si>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</si>
  <si>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</si>
  <si>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</si>
  <si>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</si>
  <si>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</si>
  <si>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</si>
  <si>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</si>
  <si>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</si>
  <si>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</si>
  <si>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</si>
  <si>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</si>
  <si>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</si>
  <si>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</si>
  <si>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</si>
  <si>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</si>
  <si>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</si>
  <si>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</si>
  <si>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</si>
  <si>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</si>
  <si>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</si>
  <si>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</si>
  <si>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</si>
  <si>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</si>
  <si>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</si>
  <si>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</si>
  <si>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</si>
  <si>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</si>
  <si>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</si>
  <si>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</si>
  <si>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</si>
  <si>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</si>
  <si>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</si>
  <si>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</si>
  <si>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</si>
  <si>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</si>
  <si>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</si>
  <si>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</si>
  <si>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</si>
  <si>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</si>
  <si>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</si>
  <si>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</si>
  <si>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</si>
  <si>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</si>
  <si>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</si>
  <si>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</si>
  <si>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</si>
  <si>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</si>
  <si>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</si>
  <si>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</si>
  <si>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</si>
  <si>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</si>
  <si>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</si>
  <si>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</si>
  <si>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</si>
  <si>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</si>
  <si>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</si>
  <si>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</si>
  <si>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</si>
  <si>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</si>
  <si>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</si>
  <si>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</si>
  <si>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</si>
  <si>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</si>
  <si>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</si>
  <si>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</si>
  <si>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</si>
  <si>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</si>
  <si>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</si>
  <si>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</si>
  <si>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</si>
  <si>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</si>
  <si>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</si>
  <si>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</si>
  <si>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</si>
  <si>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</si>
  <si>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</si>
  <si>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</si>
  <si>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</si>
  <si>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</si>
  <si>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</si>
  <si>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</si>
  <si>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</si>
  <si>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</si>
  <si>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</si>
  <si>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</si>
  <si>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</si>
  <si>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</si>
  <si>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</si>
  <si>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</si>
  <si>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</si>
  <si>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</si>
  <si>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</si>
  <si>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</si>
  <si>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</si>
  <si>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</si>
  <si>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</si>
  <si>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</si>
  <si>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</si>
  <si>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</si>
  <si>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</si>
  <si>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</si>
  <si>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</si>
  <si>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</si>
  <si>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</si>
  <si>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</si>
  <si>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</si>
  <si>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</si>
  <si>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</si>
  <si>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</si>
  <si>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</si>
  <si>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</si>
  <si>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</si>
  <si>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</si>
  <si>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</si>
  <si>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</si>
  <si>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</si>
  <si>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</si>
  <si>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</si>
  <si>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</si>
  <si>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</si>
  <si>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</si>
  <si>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</si>
  <si>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</si>
  <si>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</si>
  <si>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</si>
  <si>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</si>
  <si>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</si>
  <si>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</si>
  <si>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</si>
  <si>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</si>
  <si>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</si>
  <si>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</si>
  <si>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</si>
  <si>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</si>
  <si>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</si>
  <si>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</si>
  <si>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</si>
  <si>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</si>
  <si>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</si>
  <si>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</si>
  <si>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</si>
  <si>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</si>
  <si>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</si>
  <si>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</si>
  <si>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</si>
  <si>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</si>
  <si>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</si>
  <si>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</si>
  <si>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</si>
  <si>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</si>
  <si>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</si>
  <si>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</si>
  <si>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</si>
  <si>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</si>
  <si>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</si>
  <si>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</si>
  <si>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</si>
  <si>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</si>
  <si>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</si>
  <si>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</si>
  <si>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</si>
  <si>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</si>
  <si>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</si>
  <si>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</si>
  <si>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</si>
  <si>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</si>
  <si>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</si>
  <si>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</si>
  <si>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</si>
  <si>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</si>
  <si>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</si>
  <si>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</si>
  <si>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</si>
  <si>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</si>
  <si>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</si>
  <si>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</si>
  <si>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</si>
  <si>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</si>
  <si>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</si>
  <si>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</si>
  <si>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</si>
  <si>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</si>
  <si>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</si>
  <si>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</si>
  <si>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</si>
  <si>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</si>
  <si>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</si>
  <si>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</si>
  <si>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</si>
  <si>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</si>
  <si>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</si>
  <si>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</si>
  <si>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</si>
  <si>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</si>
  <si>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</si>
  <si>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</si>
  <si>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</si>
  <si>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</si>
  <si>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</si>
  <si>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</si>
  <si>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</si>
  <si>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</si>
  <si>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</si>
  <si>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</si>
  <si>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</si>
  <si>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</si>
  <si>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</si>
  <si>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</si>
  <si>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</si>
  <si>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</si>
  <si>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</si>
  <si>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</si>
  <si>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</si>
  <si>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</si>
  <si>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</si>
  <si>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</si>
  <si>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</si>
  <si>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</si>
  <si>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</si>
  <si>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</si>
  <si>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</si>
  <si>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</si>
  <si>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</si>
  <si>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</si>
  <si>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</si>
  <si>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</si>
  <si>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</si>
  <si>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</si>
  <si>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</si>
  <si>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</si>
  <si>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</si>
  <si>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</si>
  <si>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</si>
  <si>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</si>
  <si>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</si>
  <si>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</si>
  <si>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</si>
  <si>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</si>
  <si>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</si>
  <si>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</si>
  <si>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</si>
  <si>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</si>
  <si>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</si>
  <si>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</si>
  <si>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</si>
  <si>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</si>
  <si>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</si>
  <si>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</si>
  <si>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</si>
  <si>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</si>
  <si>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</si>
  <si>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</si>
  <si>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</si>
  <si>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</si>
  <si>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</si>
  <si>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</si>
  <si>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</si>
  <si>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</si>
  <si>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</si>
  <si>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</si>
  <si>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</si>
  <si>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</si>
  <si>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</si>
  <si>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</si>
  <si>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</si>
  <si>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</si>
  <si>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</si>
  <si>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</si>
  <si>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</si>
  <si>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</si>
  <si>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</si>
  <si>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</si>
  <si>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</si>
  <si>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</si>
  <si>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</si>
  <si>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</si>
  <si>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</si>
  <si>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</si>
  <si>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</si>
  <si>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</si>
  <si>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</si>
  <si>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</si>
  <si>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</si>
  <si>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</si>
  <si>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</si>
  <si>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</si>
  <si>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</si>
  <si>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</si>
  <si>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</si>
  <si>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</si>
  <si>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</si>
  <si>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</si>
  <si>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</si>
  <si>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</si>
  <si>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</si>
  <si>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</si>
  <si>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</si>
  <si>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</si>
  <si>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</si>
  <si>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</si>
  <si>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</si>
  <si>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</si>
  <si>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</si>
  <si>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</si>
  <si>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</si>
  <si>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</si>
  <si>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</si>
  <si>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</si>
  <si>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</si>
  <si>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</si>
  <si>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</si>
  <si>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</si>
  <si>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</si>
  <si>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</si>
  <si>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</si>
  <si>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</si>
  <si>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</si>
  <si>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</si>
  <si>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</si>
  <si>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</si>
  <si>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</si>
  <si>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</si>
  <si>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</si>
  <si>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</si>
  <si>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</si>
  <si>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</si>
  <si>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</si>
  <si>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</si>
  <si>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</si>
  <si>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</si>
  <si>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</si>
  <si>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</si>
  <si>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</si>
  <si>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</si>
  <si>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</si>
  <si>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</si>
  <si>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</si>
  <si>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</si>
  <si>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</si>
  <si>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</si>
  <si>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</si>
  <si>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</si>
  <si>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</si>
  <si>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</si>
  <si>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</si>
  <si>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</si>
  <si>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</si>
  <si>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</si>
  <si>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</si>
  <si>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</si>
  <si>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</si>
  <si>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</si>
  <si>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</si>
  <si>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</si>
  <si>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</si>
  <si>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</si>
  <si>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</si>
  <si>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</si>
  <si>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</si>
  <si>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</si>
  <si>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</si>
  <si>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</si>
  <si>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</si>
  <si>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</si>
  <si>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</si>
  <si>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</si>
  <si>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</si>
  <si>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</si>
  <si>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</si>
  <si>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</si>
  <si>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</si>
  <si>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</si>
  <si>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</si>
  <si>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</si>
  <si>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</si>
  <si>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</si>
  <si>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</si>
  <si>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</si>
  <si>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</si>
  <si>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</si>
  <si>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</si>
  <si>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</si>
  <si>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</si>
  <si>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</si>
  <si>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</si>
  <si>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</si>
  <si>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</si>
  <si>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</si>
  <si>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</si>
  <si>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</si>
  <si>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</si>
  <si>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</si>
  <si>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</si>
  <si>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</si>
  <si>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</si>
  <si>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</si>
  <si>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</si>
  <si>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</si>
  <si>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</si>
  <si>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</si>
  <si>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</si>
  <si>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</si>
  <si>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</si>
  <si>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</si>
  <si>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</si>
  <si>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</si>
  <si>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</si>
  <si>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</si>
  <si>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</si>
  <si>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</si>
  <si>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</si>
  <si>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</si>
  <si>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</si>
  <si>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</si>
  <si>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</si>
  <si>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</si>
  <si>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</si>
  <si>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</si>
  <si>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</si>
  <si>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</si>
  <si>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</si>
  <si>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</si>
  <si>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</si>
  <si>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</si>
  <si>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</si>
  <si>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</si>
  <si>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</si>
  <si>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</si>
  <si>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</si>
  <si>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</si>
  <si>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</si>
  <si>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</si>
  <si>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</si>
  <si>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</si>
  <si>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</si>
  <si>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</si>
  <si>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</si>
  <si>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</si>
  <si>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</si>
  <si>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</si>
  <si>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</si>
  <si>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</si>
  <si>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</si>
  <si>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</si>
  <si>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</si>
  <si>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</si>
  <si>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</si>
  <si>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</si>
  <si>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</si>
  <si>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</si>
  <si>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</si>
  <si>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</si>
  <si>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</si>
  <si>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</si>
  <si>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</si>
  <si>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</si>
  <si>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</si>
  <si>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</si>
  <si>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</si>
  <si>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</si>
  <si>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</si>
  <si>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</si>
  <si>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</si>
  <si>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</si>
  <si>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</si>
  <si>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</si>
  <si>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</si>
  <si>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</si>
  <si>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</si>
  <si>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</si>
  <si>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</si>
  <si>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</si>
  <si>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</si>
  <si>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</si>
  <si>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</si>
  <si>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</si>
  <si>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</si>
  <si>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</si>
  <si>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</si>
  <si>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</si>
  <si>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</si>
  <si>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</si>
  <si>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</si>
  <si>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</si>
  <si>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</si>
  <si>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</si>
  <si>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</si>
  <si>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</si>
  <si>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</si>
  <si>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</si>
  <si>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</si>
  <si>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</si>
  <si>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</si>
  <si>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</si>
  <si>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</si>
  <si>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</si>
  <si>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</si>
  <si>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</si>
  <si>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</si>
  <si>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</si>
  <si>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</si>
  <si>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</si>
  <si>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</si>
  <si>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</si>
  <si>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</si>
  <si>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</si>
  <si>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</si>
  <si>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</si>
  <si>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</si>
  <si>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</si>
  <si>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</si>
  <si>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</si>
  <si>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</si>
  <si>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</si>
  <si>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</si>
  <si>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</si>
  <si>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</si>
  <si>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</si>
  <si>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</si>
  <si>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</si>
  <si>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</si>
  <si>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</si>
  <si>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</si>
  <si>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</si>
  <si>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</si>
  <si>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</si>
  <si>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</si>
  <si>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</si>
  <si>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</si>
  <si>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</si>
  <si>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</si>
  <si>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</si>
  <si>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</si>
  <si>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</si>
  <si>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</si>
  <si>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</si>
  <si>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</si>
  <si>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</si>
  <si>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</si>
  <si>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</si>
  <si>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</si>
  <si>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</si>
  <si>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</si>
  <si>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</si>
  <si>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</si>
  <si>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</si>
  <si>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</si>
  <si>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</si>
  <si>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</si>
  <si>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</si>
  <si>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</si>
  <si>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</si>
  <si>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</si>
  <si>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</si>
  <si>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</si>
  <si>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</si>
  <si>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</si>
  <si>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</si>
  <si>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</si>
  <si>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</si>
  <si>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</si>
  <si>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</si>
  <si>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</si>
  <si>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</si>
  <si>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</si>
  <si>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</si>
  <si>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</si>
  <si>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</si>
  <si>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</si>
  <si>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</si>
  <si>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</si>
  <si>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</si>
  <si>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</si>
  <si>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</si>
  <si>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</si>
  <si>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</si>
  <si>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</si>
  <si>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</si>
  <si>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</si>
  <si>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</si>
  <si>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</si>
  <si>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</si>
  <si>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</si>
  <si>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</si>
  <si>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</si>
  <si>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</si>
  <si>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</si>
  <si>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</si>
  <si>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</si>
  <si>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</si>
  <si>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</si>
  <si>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</si>
  <si>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</si>
  <si>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</si>
  <si>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</si>
  <si>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</si>
  <si>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</si>
  <si>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</si>
  <si>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</si>
  <si>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</si>
  <si>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</si>
  <si>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</si>
  <si>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</si>
  <si>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</si>
  <si>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</si>
  <si>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</si>
  <si>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</si>
  <si>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</si>
  <si>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</si>
  <si>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</si>
  <si>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</si>
  <si>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</si>
  <si>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</si>
  <si>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</si>
  <si>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</si>
  <si>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</si>
  <si>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</si>
  <si>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</si>
  <si>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</si>
  <si>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</si>
  <si>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</si>
  <si>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</si>
  <si>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</si>
  <si>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</si>
  <si>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</si>
  <si>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</si>
  <si>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</si>
  <si>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</si>
  <si>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</si>
  <si>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</si>
  <si>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</si>
  <si>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</si>
  <si>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</si>
  <si>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</si>
  <si>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</si>
  <si>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</si>
  <si>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</si>
  <si>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</si>
  <si>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</si>
  <si>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</si>
  <si>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</si>
  <si>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</si>
  <si>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</si>
  <si>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</si>
  <si>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</si>
  <si>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</si>
  <si>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</si>
  <si>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</si>
  <si>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</si>
  <si>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</si>
  <si>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</si>
  <si>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</si>
  <si>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</si>
  <si>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</si>
  <si>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</si>
  <si>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</si>
  <si>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</si>
  <si>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</si>
  <si>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</si>
  <si>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</si>
  <si>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</si>
  <si>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</si>
  <si>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</si>
  <si>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</si>
  <si>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</si>
  <si>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</si>
  <si>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</si>
  <si>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</si>
  <si>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</si>
  <si>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</si>
  <si>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</si>
  <si>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</si>
  <si>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</si>
  <si>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</si>
  <si>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</si>
  <si>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</si>
  <si>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</si>
  <si>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</si>
  <si>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</si>
  <si>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</si>
  <si>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</si>
  <si>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</si>
  <si>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</si>
  <si>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</si>
  <si>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</si>
  <si>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</si>
  <si>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</si>
  <si>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</si>
  <si>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</si>
  <si>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</si>
  <si>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</si>
  <si>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</si>
  <si>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</si>
  <si>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</si>
  <si>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</si>
  <si>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</si>
  <si>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</si>
  <si>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</si>
  <si>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</si>
  <si>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</si>
  <si>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</si>
  <si>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</si>
  <si>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</si>
  <si>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</si>
  <si>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</si>
  <si>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</si>
  <si>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</si>
  <si>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</si>
  <si>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</si>
  <si>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</si>
  <si>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</si>
  <si>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</si>
  <si>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</si>
  <si>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</si>
  <si>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</si>
  <si>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</si>
  <si>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</si>
  <si>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</si>
  <si>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</si>
  <si>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</si>
  <si>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</si>
  <si>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</si>
  <si>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</si>
  <si>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</si>
  <si>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</si>
  <si>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</si>
  <si>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</si>
  <si>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</si>
  <si>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</si>
  <si>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</si>
  <si>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</si>
  <si>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</si>
  <si>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</si>
  <si>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</si>
  <si>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</si>
  <si>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</si>
  <si>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</si>
  <si>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</si>
  <si>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</si>
  <si>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</si>
  <si>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</si>
  <si>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</si>
  <si>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</si>
  <si>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</si>
  <si>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</si>
  <si>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</si>
  <si>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</si>
  <si>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</si>
  <si>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</si>
  <si>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</si>
  <si>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</si>
  <si>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</si>
  <si>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</si>
  <si>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</si>
  <si>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</si>
  <si>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</si>
  <si>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</si>
  <si>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</si>
  <si>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</si>
  <si>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</si>
  <si>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</si>
  <si>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</si>
  <si>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</si>
  <si>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</si>
  <si>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</si>
  <si>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</si>
  <si>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</si>
  <si>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</si>
  <si>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</si>
  <si>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</si>
  <si>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</si>
  <si>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</si>
  <si>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</si>
  <si>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</si>
  <si>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</si>
  <si>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</si>
  <si>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</si>
  <si>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</si>
  <si>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</si>
  <si>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</si>
  <si>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</si>
  <si>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</si>
  <si>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</si>
  <si>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</si>
  <si>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</si>
  <si>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</si>
  <si>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</si>
  <si>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</si>
  <si>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</si>
  <si>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</si>
  <si>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</si>
  <si>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</si>
  <si>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</si>
  <si>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</si>
  <si>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</si>
  <si>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</si>
  <si>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</si>
  <si>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</si>
  <si>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</si>
  <si>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</si>
  <si>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</si>
  <si>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</si>
  <si>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</si>
  <si>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</si>
  <si>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</si>
  <si>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</si>
  <si>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</si>
  <si>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</si>
  <si>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</si>
  <si>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</si>
  <si>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</si>
  <si>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</si>
  <si>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</si>
  <si>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</si>
  <si>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</si>
  <si>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</si>
  <si>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</si>
  <si>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</si>
  <si>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</si>
  <si>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</si>
  <si>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</si>
  <si>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</si>
  <si>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</si>
  <si>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</si>
  <si>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</si>
  <si>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</si>
  <si>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</si>
  <si>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</si>
  <si>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</si>
  <si>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</si>
  <si>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</si>
  <si>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</si>
  <si>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</si>
  <si>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</si>
  <si>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</si>
  <si>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</si>
  <si>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</si>
  <si>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</si>
  <si>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</si>
  <si>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</si>
  <si>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</si>
  <si>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</si>
  <si>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</si>
  <si>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</si>
  <si>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</si>
  <si>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</si>
  <si>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</si>
  <si>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</si>
  <si>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</si>
  <si>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</si>
  <si>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</si>
  <si>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</si>
  <si>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</si>
  <si>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</si>
  <si>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</si>
  <si>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</si>
  <si>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</si>
  <si>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</si>
  <si>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</si>
  <si>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</si>
  <si>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</si>
  <si>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</si>
  <si>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</si>
  <si>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</si>
  <si>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</si>
  <si>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</si>
  <si>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</si>
  <si>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</si>
  <si>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</si>
  <si>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</si>
  <si>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</si>
  <si>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</si>
  <si>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</si>
  <si>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</si>
  <si>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</si>
  <si>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</si>
  <si>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</si>
  <si>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</si>
  <si>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</si>
  <si>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</si>
  <si>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</si>
  <si>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</si>
  <si>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</si>
  <si>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</si>
  <si>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</si>
  <si>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</si>
  <si>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</si>
  <si>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</si>
  <si>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</si>
  <si>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</si>
  <si>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</si>
  <si>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</si>
  <si>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</si>
  <si>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</si>
  <si>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</si>
  <si>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</si>
  <si>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</si>
  <si>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</si>
  <si>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</si>
  <si>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</si>
  <si>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</si>
  <si>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</si>
  <si>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</si>
  <si>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</si>
  <si>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</si>
  <si>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</si>
  <si>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</si>
  <si>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</si>
  <si>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</si>
  <si>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</si>
  <si>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</si>
  <si>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</si>
  <si>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</si>
  <si>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</si>
  <si>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</si>
  <si>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</si>
  <si>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</si>
  <si>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</si>
  <si>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</si>
  <si>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</si>
  <si>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</si>
  <si>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</si>
  <si>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</si>
  <si>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</si>
  <si>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</si>
  <si>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</si>
  <si>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</si>
  <si>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</si>
  <si>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</si>
  <si>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</si>
  <si>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</si>
  <si>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</si>
  <si>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</si>
  <si>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</si>
  <si>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</si>
  <si>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</si>
  <si>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</si>
  <si>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</si>
  <si>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</si>
  <si>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</si>
  <si>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</si>
  <si>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</si>
  <si>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</si>
  <si>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</si>
  <si>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</si>
  <si>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</si>
  <si>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</si>
  <si>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</si>
  <si>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</si>
  <si>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</si>
  <si>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</si>
  <si>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</si>
  <si>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</si>
  <si>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</si>
  <si>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</si>
  <si>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</si>
  <si>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</si>
  <si>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</si>
  <si>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</si>
  <si>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</si>
  <si>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</si>
  <si>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</si>
  <si>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</si>
  <si>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</si>
  <si>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</si>
  <si>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</si>
  <si>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</si>
  <si>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</si>
  <si>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</si>
  <si>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</si>
  <si>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</si>
  <si>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</si>
  <si>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</si>
  <si>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</si>
  <si>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</si>
  <si>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</si>
  <si>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</si>
  <si>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</si>
  <si>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</si>
  <si>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</si>
  <si>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</si>
  <si>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</si>
  <si>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</si>
  <si>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</si>
  <si>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</si>
  <si>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</si>
  <si>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</si>
  <si>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</si>
  <si>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</si>
  <si>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</si>
  <si>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</si>
  <si>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</si>
  <si>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</si>
  <si>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</si>
  <si>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</si>
  <si>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</si>
  <si>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</si>
  <si>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</si>
  <si>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</si>
  <si>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</si>
  <si>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</si>
  <si>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</si>
  <si>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</si>
  <si>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</si>
  <si>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</si>
  <si>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</si>
  <si>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</si>
  <si>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</si>
  <si>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</si>
  <si>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</si>
  <si>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</si>
  <si>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</si>
  <si>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</si>
  <si>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</si>
  <si>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</si>
  <si>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</si>
  <si>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</si>
  <si>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</si>
  <si>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</si>
  <si>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</si>
  <si>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</si>
  <si>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</si>
  <si>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</si>
  <si>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</si>
  <si>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</si>
  <si>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</si>
  <si>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</si>
  <si>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</si>
  <si>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</si>
  <si>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</si>
  <si>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</si>
  <si>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</si>
  <si>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</si>
  <si>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</si>
  <si>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</si>
  <si>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</si>
  <si>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</si>
  <si>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</si>
  <si>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</si>
  <si>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</si>
  <si>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</si>
  <si>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</si>
  <si>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</si>
  <si>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</si>
  <si>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</si>
  <si>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</si>
  <si>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</si>
  <si>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</si>
  <si>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</si>
  <si>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</si>
  <si>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</si>
  <si>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</si>
  <si>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</si>
  <si>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</si>
  <si>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</si>
  <si>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</si>
  <si>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</si>
  <si>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</si>
  <si>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</si>
  <si>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</si>
  <si>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</si>
  <si>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</si>
  <si>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</si>
  <si>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</si>
  <si>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</si>
  <si>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</si>
  <si>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</si>
  <si>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</si>
  <si>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</si>
  <si>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</si>
  <si>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</si>
  <si>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</si>
  <si>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</si>
  <si>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</si>
  <si>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</si>
  <si>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</si>
  <si>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</si>
  <si>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</si>
  <si>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</si>
  <si>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</si>
  <si>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</si>
  <si>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</si>
  <si>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</si>
  <si>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</si>
  <si>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</si>
  <si>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</si>
  <si>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</si>
  <si>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</si>
  <si>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</si>
  <si>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</si>
  <si>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</si>
  <si>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</si>
  <si>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</si>
  <si>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</si>
  <si>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</si>
  <si>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</si>
  <si>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</si>
  <si>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</si>
  <si>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</si>
  <si>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</si>
  <si>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</si>
  <si>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</si>
  <si>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</si>
  <si>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</si>
  <si>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</si>
  <si>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</si>
  <si>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</si>
  <si>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</si>
  <si>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</si>
  <si>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</si>
  <si>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</si>
  <si>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</si>
  <si>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</si>
  <si>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</si>
  <si>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</si>
  <si>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</si>
  <si>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</si>
  <si>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</si>
  <si>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</si>
  <si>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</si>
  <si>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</si>
  <si>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</si>
  <si>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</si>
  <si>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</si>
  <si>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</si>
  <si>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</si>
  <si>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</si>
  <si>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</si>
  <si>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</si>
  <si>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</si>
  <si>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</si>
  <si>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</si>
  <si>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</si>
  <si>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</si>
  <si>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</si>
  <si>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</si>
  <si>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</si>
  <si>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</si>
  <si>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</si>
  <si>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</si>
  <si>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</si>
  <si>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</si>
  <si>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</si>
  <si>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</si>
  <si>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</si>
  <si>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</si>
  <si>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</si>
  <si>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</si>
  <si>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</si>
  <si>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</si>
  <si>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</si>
  <si>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</si>
  <si>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</si>
  <si>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</si>
  <si>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</si>
  <si>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</si>
  <si>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</si>
  <si>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</si>
  <si>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</si>
  <si>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</si>
  <si>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</si>
  <si>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</si>
  <si>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</si>
  <si>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</si>
  <si>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</si>
  <si>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</si>
  <si>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</si>
  <si>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</si>
  <si>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</si>
  <si>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</si>
  <si>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</si>
  <si>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</si>
  <si>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</si>
  <si>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</si>
  <si>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</si>
  <si>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</si>
  <si>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</si>
  <si>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</si>
  <si>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</si>
  <si>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</si>
  <si>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</si>
  <si>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</si>
  <si>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</si>
  <si>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</si>
  <si>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</si>
  <si>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</si>
  <si>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</si>
  <si>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</si>
  <si>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</si>
  <si>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</si>
  <si>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</si>
  <si>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</si>
  <si>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</si>
  <si>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</si>
  <si>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</si>
  <si>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</si>
  <si>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</si>
  <si>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</si>
  <si>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</si>
  <si>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</si>
  <si>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</si>
  <si>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</si>
  <si>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</si>
  <si>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</si>
  <si>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</si>
  <si>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</si>
  <si>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</si>
  <si>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</si>
  <si>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</si>
  <si>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</si>
  <si>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</si>
  <si>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</si>
  <si>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</si>
  <si>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</si>
  <si>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</si>
  <si>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</si>
  <si>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</si>
  <si>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</si>
  <si>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</si>
  <si>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</si>
  <si>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</si>
  <si>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</si>
  <si>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</si>
  <si>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</si>
  <si>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</si>
  <si>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</si>
  <si>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</si>
  <si>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</si>
  <si>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</si>
  <si>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</si>
  <si>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</si>
  <si>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</si>
  <si>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</si>
  <si>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</si>
  <si>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</si>
  <si>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</si>
  <si>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</si>
  <si>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</si>
  <si>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</si>
  <si>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</si>
  <si>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</si>
  <si>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</si>
  <si>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</si>
  <si>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</si>
  <si>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</si>
  <si>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</si>
  <si>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</si>
  <si>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</si>
  <si>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</si>
  <si>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</si>
  <si>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</si>
  <si>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</si>
  <si>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</si>
  <si>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</si>
  <si>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</si>
  <si>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</si>
  <si>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</si>
  <si>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</si>
  <si>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</si>
  <si>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</si>
  <si>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</si>
  <si>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</si>
  <si>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</si>
  <si>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</si>
  <si>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</si>
  <si>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</si>
  <si>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</si>
  <si>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</si>
  <si>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</si>
  <si>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</si>
  <si>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</si>
  <si>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</si>
  <si>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</si>
  <si>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</si>
  <si>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</si>
  <si>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</si>
  <si>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</si>
  <si>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</si>
  <si>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</si>
  <si>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</si>
  <si>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</si>
  <si>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</si>
  <si>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</si>
  <si>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</si>
  <si>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</si>
  <si>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</si>
  <si>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</si>
  <si>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</si>
  <si>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</si>
  <si>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</si>
  <si>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</si>
  <si>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</si>
  <si>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</si>
  <si>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</si>
  <si>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</si>
  <si>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</si>
  <si>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</si>
  <si>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</si>
  <si>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</si>
  <si>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</si>
  <si>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</si>
  <si>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</si>
  <si>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</si>
  <si>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</si>
  <si>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</si>
  <si>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</si>
  <si>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</si>
  <si>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</si>
  <si>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</si>
  <si>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</si>
  <si>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</si>
  <si>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</si>
  <si>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</si>
  <si>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</si>
  <si>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</si>
  <si>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</si>
  <si>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</si>
  <si>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</si>
  <si>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</si>
  <si>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</si>
  <si>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</si>
  <si>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</si>
  <si>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</si>
  <si>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</si>
  <si>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</si>
  <si>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</si>
  <si>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</si>
  <si>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</si>
  <si>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</si>
  <si>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</si>
  <si>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</si>
  <si>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</si>
  <si>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</si>
  <si>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</si>
  <si>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</si>
  <si>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</si>
  <si>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</si>
  <si>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</si>
  <si>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</si>
  <si>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</si>
  <si>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</si>
  <si>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</si>
  <si>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</si>
  <si>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</si>
  <si>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</si>
  <si>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</si>
  <si>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</si>
  <si>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</si>
  <si>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</si>
  <si>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</si>
  <si>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</si>
  <si>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</si>
  <si>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</si>
  <si>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</si>
  <si>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</si>
  <si>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</si>
  <si>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</si>
  <si>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</si>
  <si>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</si>
  <si>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</si>
  <si>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</si>
  <si>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</si>
  <si>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</si>
  <si>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</si>
  <si>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</si>
  <si>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</si>
  <si>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</si>
  <si>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</si>
  <si>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</si>
  <si>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</si>
  <si>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</si>
  <si>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</si>
  <si>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</si>
  <si>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</si>
  <si>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</si>
  <si>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</si>
  <si>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</si>
  <si>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</si>
  <si>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</si>
  <si>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</si>
  <si>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</si>
  <si>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</si>
  <si>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</si>
  <si>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</si>
  <si>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</si>
  <si>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</si>
  <si>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</si>
  <si>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</si>
  <si>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</si>
  <si>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</si>
  <si>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</si>
  <si>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</si>
  <si>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</si>
  <si>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</si>
  <si>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</si>
  <si>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</si>
  <si>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</si>
  <si>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</si>
  <si>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</si>
  <si>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</si>
  <si>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</si>
  <si>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</si>
  <si>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</si>
  <si>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</si>
  <si>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</si>
  <si>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</si>
  <si>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</si>
  <si>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</si>
  <si>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</si>
  <si>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</si>
  <si>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</si>
  <si>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</si>
  <si>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</si>
  <si>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</si>
  <si>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</si>
  <si>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</si>
  <si>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</si>
  <si>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</si>
  <si>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</si>
  <si>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</si>
  <si>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</si>
  <si>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</si>
  <si>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</si>
  <si>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</si>
  <si>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</si>
  <si>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</si>
  <si>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</si>
  <si>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</si>
  <si>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</si>
  <si>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</si>
  <si>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</si>
  <si>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</si>
  <si>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</si>
  <si>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</si>
  <si>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</si>
  <si>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</si>
  <si>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</si>
  <si>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</si>
  <si>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</si>
  <si>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</si>
  <si>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</si>
  <si>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</si>
  <si>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</si>
  <si>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</si>
  <si>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</si>
  <si>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</si>
  <si>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</si>
  <si>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</si>
  <si>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</si>
  <si>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</si>
  <si>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</si>
  <si>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</si>
  <si>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</si>
  <si>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</si>
  <si>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</si>
  <si>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</si>
  <si>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</si>
  <si>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</si>
  <si>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</si>
  <si>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</si>
  <si>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</si>
  <si>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</si>
  <si>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</si>
  <si>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</si>
  <si>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</si>
  <si>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</si>
  <si>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</si>
  <si>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</si>
  <si>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</si>
  <si>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</si>
  <si>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</si>
  <si>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</si>
  <si>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</si>
  <si>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</si>
  <si>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</si>
  <si>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</si>
  <si>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</si>
  <si>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</si>
  <si>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</si>
  <si>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</si>
  <si>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</si>
  <si>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</si>
  <si>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</si>
  <si>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</si>
  <si>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</si>
  <si>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</si>
  <si>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</si>
  <si>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</si>
  <si>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</si>
  <si>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</si>
  <si>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</si>
  <si>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</si>
  <si>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</si>
  <si>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</si>
  <si>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</si>
  <si>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</si>
  <si>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</si>
  <si>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</si>
  <si>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</si>
  <si>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</si>
  <si>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</si>
  <si>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</si>
  <si>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</si>
  <si>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</si>
  <si>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</si>
  <si>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</si>
  <si>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</si>
  <si>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</si>
  <si>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</si>
  <si>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</si>
  <si>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</si>
  <si>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</si>
  <si>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</si>
  <si>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</si>
  <si>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</si>
  <si>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</si>
  <si>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</si>
  <si>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</si>
  <si>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</si>
  <si>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</si>
  <si>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</si>
  <si>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</si>
  <si>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</si>
  <si>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</si>
  <si>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</si>
  <si>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</si>
  <si>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</si>
  <si>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</si>
  <si>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</si>
  <si>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</si>
  <si>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</si>
  <si>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</si>
  <si>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</si>
  <si>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</si>
  <si>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</si>
  <si>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</si>
  <si>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</si>
  <si>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</si>
  <si>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</si>
  <si>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</si>
  <si>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</si>
  <si>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</si>
  <si>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</si>
  <si>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</si>
  <si>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</si>
  <si>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</si>
  <si>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</si>
  <si>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</si>
  <si>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</si>
  <si>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</si>
  <si>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</si>
  <si>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</si>
  <si>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</si>
  <si>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</si>
  <si>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</si>
  <si>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</si>
  <si>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</si>
  <si>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</si>
  <si>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</si>
  <si>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</si>
  <si>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</si>
  <si>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</si>
  <si>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</si>
  <si>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</si>
  <si>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</si>
  <si>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</si>
  <si>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</si>
  <si>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</si>
  <si>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</si>
  <si>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</si>
  <si>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</si>
  <si>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</si>
  <si>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</si>
  <si>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</si>
  <si>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</si>
  <si>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</si>
  <si>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</si>
  <si>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</si>
  <si>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</si>
  <si>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</si>
  <si>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</si>
  <si>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</si>
  <si>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</si>
  <si>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</si>
  <si>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</si>
  <si>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</si>
  <si>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</si>
  <si>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</si>
  <si>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</si>
  <si>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</si>
  <si>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</si>
  <si>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</si>
  <si>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</si>
  <si>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</si>
  <si>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</si>
  <si>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</si>
  <si>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</si>
  <si>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</si>
  <si>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</si>
  <si>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</si>
  <si>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</si>
  <si>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</si>
  <si>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</si>
  <si>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</si>
  <si>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</si>
  <si>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</si>
  <si>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</si>
  <si>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</si>
  <si>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</si>
  <si>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</si>
  <si>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</si>
  <si>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</si>
  <si>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</si>
  <si>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</si>
  <si>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</si>
  <si>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</si>
  <si>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</si>
  <si>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</si>
  <si>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</si>
  <si>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</si>
  <si>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</si>
  <si>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</si>
  <si>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</si>
  <si>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</si>
  <si>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</si>
  <si>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</si>
  <si>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</si>
  <si>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</si>
  <si>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</si>
  <si>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</si>
  <si>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</si>
  <si>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</si>
  <si>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</si>
  <si>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</si>
  <si>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</si>
  <si>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</si>
  <si>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</si>
  <si>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</si>
  <si>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</si>
  <si>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</si>
  <si>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</si>
  <si>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</si>
  <si>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</si>
  <si>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</si>
  <si>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</si>
  <si>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</si>
  <si>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</si>
  <si>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</si>
  <si>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</si>
  <si>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</si>
  <si>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</si>
  <si>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</si>
  <si>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</si>
  <si>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</si>
  <si>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</si>
  <si>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</si>
  <si>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</si>
  <si>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</si>
  <si>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</si>
  <si>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</si>
  <si>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</si>
  <si>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</si>
  <si>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</si>
  <si>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</si>
  <si>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</si>
  <si>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</si>
  <si>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</si>
  <si>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</si>
  <si>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</si>
  <si>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</si>
  <si>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</si>
  <si>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</si>
  <si>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</si>
  <si>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</si>
  <si>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</si>
  <si>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</si>
  <si>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</si>
  <si>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</si>
  <si>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</si>
  <si>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</si>
  <si>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</si>
  <si>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</si>
  <si>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</si>
  <si>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</si>
  <si>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</si>
  <si>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</si>
  <si>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</si>
  <si>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</si>
  <si>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</si>
  <si>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</si>
  <si>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</si>
  <si>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</si>
  <si>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</si>
  <si>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</si>
  <si>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</si>
  <si>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</si>
  <si>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</si>
  <si>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</si>
  <si>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</si>
  <si>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</si>
  <si>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</si>
  <si>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</si>
  <si>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</si>
  <si>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</si>
  <si>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</si>
  <si>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</si>
  <si>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</si>
  <si>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</si>
  <si>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</si>
  <si>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</si>
  <si>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</si>
  <si>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</si>
  <si>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</si>
  <si>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</si>
  <si>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</si>
  <si>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</si>
  <si>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</si>
  <si>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</si>
  <si>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</si>
  <si>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</si>
  <si>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</si>
  <si>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</si>
  <si>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</si>
  <si>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</si>
  <si>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</si>
  <si>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</si>
  <si>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</si>
  <si>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</si>
  <si>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</si>
  <si>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</si>
  <si>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</si>
  <si>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</si>
  <si>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</si>
  <si>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</si>
  <si>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</si>
  <si>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</si>
  <si>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</si>
  <si>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</si>
  <si>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</si>
  <si>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</si>
  <si>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</si>
  <si>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</si>
  <si>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</si>
  <si>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</si>
  <si>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</si>
  <si>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</si>
  <si>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</si>
  <si>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</si>
  <si>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</si>
  <si>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</si>
  <si>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</si>
  <si>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</si>
  <si>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</si>
  <si>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</si>
  <si>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</si>
  <si>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</si>
  <si>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</si>
  <si>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</si>
  <si>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</si>
  <si>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</si>
  <si>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</si>
  <si>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</si>
  <si>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</si>
  <si>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</si>
  <si>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</si>
  <si>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</si>
  <si>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</si>
  <si>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</si>
  <si>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</si>
  <si>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</si>
  <si>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</si>
  <si>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</si>
  <si>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</si>
  <si>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</si>
  <si>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</si>
  <si>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</si>
  <si>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</si>
  <si>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</si>
  <si>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</si>
  <si>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</si>
  <si>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</si>
  <si>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</si>
  <si>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</si>
  <si>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</si>
  <si>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</si>
  <si>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</si>
  <si>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</si>
  <si>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</si>
  <si>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</si>
  <si>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</si>
  <si>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</si>
  <si>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</si>
  <si>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</si>
  <si>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</si>
  <si>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</si>
  <si>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</si>
  <si>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</si>
  <si>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</si>
  <si>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</si>
  <si>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</si>
  <si>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</si>
  <si>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</si>
  <si>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</si>
  <si>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</si>
  <si>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</si>
  <si>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</si>
  <si>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</si>
  <si>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</si>
  <si>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</si>
  <si>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</si>
  <si>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</si>
  <si>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</si>
  <si>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</si>
  <si>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</si>
  <si>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</si>
  <si>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</si>
  <si>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</si>
  <si>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</si>
  <si>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</si>
  <si>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</si>
  <si>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</si>
  <si>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</si>
  <si>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</si>
  <si>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</si>
  <si>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</si>
  <si>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</si>
  <si>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</si>
  <si>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</si>
  <si>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</si>
  <si>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</si>
  <si>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</si>
  <si>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</si>
  <si>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</si>
  <si>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</si>
  <si>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</si>
  <si>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</si>
  <si>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</si>
  <si>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</si>
  <si>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</si>
  <si>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</si>
  <si>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</si>
  <si>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</si>
  <si>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</si>
  <si>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</si>
  <si>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</si>
  <si>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</si>
  <si>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</si>
  <si>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</si>
  <si>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</si>
  <si>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</si>
  <si>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</si>
  <si>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</si>
  <si>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</si>
  <si>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</si>
  <si>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</si>
  <si>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</si>
  <si>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</si>
  <si>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</si>
  <si>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</si>
  <si>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</si>
  <si>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</si>
  <si>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</si>
  <si>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</si>
  <si>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</si>
  <si>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</si>
  <si>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</si>
  <si>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</si>
  <si>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</si>
  <si>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</si>
  <si>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</si>
  <si>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</si>
  <si>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</si>
  <si>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</si>
  <si>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</si>
  <si>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</si>
  <si>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</si>
  <si>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</si>
  <si>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</si>
  <si>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</si>
  <si>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</si>
  <si>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</si>
  <si>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</si>
  <si>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</si>
  <si>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</si>
  <si>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</si>
  <si>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</si>
  <si>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</si>
  <si>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</si>
  <si>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</si>
  <si>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</si>
  <si>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</si>
  <si>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</si>
  <si>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</si>
  <si>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</si>
  <si>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</si>
  <si>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</si>
  <si>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</si>
  <si>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</si>
  <si>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</si>
  <si>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</si>
  <si>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</si>
  <si>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</si>
  <si>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</si>
  <si>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</si>
  <si>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</si>
  <si>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</si>
  <si>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</si>
  <si>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</si>
  <si>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</si>
  <si>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</si>
  <si>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</si>
  <si>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</si>
  <si>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</si>
  <si>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</si>
  <si>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</si>
  <si>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</si>
  <si>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</si>
  <si>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</si>
  <si>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</si>
  <si>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</si>
  <si>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</si>
  <si>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</si>
  <si>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</si>
  <si>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</si>
  <si>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</si>
  <si>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</si>
  <si>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</si>
  <si>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</si>
  <si>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</si>
  <si>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</si>
  <si>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</si>
  <si>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</si>
  <si>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</si>
  <si>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</si>
  <si>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</si>
  <si>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</si>
  <si>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</si>
  <si>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</si>
  <si>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</si>
  <si>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</si>
  <si>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</si>
  <si>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</si>
  <si>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</si>
  <si>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</si>
  <si>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</si>
  <si>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</si>
  <si>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</si>
  <si>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</si>
  <si>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</si>
  <si>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</si>
  <si>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</si>
  <si>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</si>
  <si>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</si>
  <si>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</si>
  <si>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</si>
  <si>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</si>
  <si>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</si>
  <si>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</si>
  <si>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</si>
  <si>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</si>
  <si>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</si>
  <si>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</si>
  <si>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</si>
  <si>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</si>
  <si>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</si>
  <si>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</si>
  <si>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</si>
  <si>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</si>
  <si>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</si>
  <si>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</si>
  <si>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</si>
  <si>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</si>
  <si>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</si>
  <si>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</si>
  <si>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</si>
  <si>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</si>
  <si>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</si>
  <si>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</si>
  <si>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</si>
  <si>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</si>
  <si>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</si>
  <si>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</si>
  <si>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</si>
  <si>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</si>
  <si>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</si>
  <si>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</si>
  <si>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</si>
  <si>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</si>
  <si>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</si>
  <si>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</si>
  <si>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</si>
  <si>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</si>
  <si>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</si>
  <si>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</si>
  <si>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</si>
  <si>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</si>
  <si>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</si>
  <si>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</si>
  <si>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</si>
  <si>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</si>
  <si>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</si>
  <si>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</si>
  <si>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</si>
  <si>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</si>
  <si>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</si>
  <si>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</si>
  <si>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</si>
  <si>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</si>
  <si>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</si>
  <si>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</si>
  <si>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</si>
  <si>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</si>
  <si>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</si>
  <si>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</si>
  <si>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</si>
  <si>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</si>
  <si>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</si>
  <si>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</si>
  <si>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</si>
  <si>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</si>
  <si>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</si>
  <si>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</si>
  <si>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</si>
  <si>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</si>
  <si>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</si>
  <si>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</si>
  <si>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</si>
  <si>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</si>
  <si>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</si>
  <si>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</si>
  <si>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</si>
  <si>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</si>
  <si>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</si>
  <si>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</si>
  <si>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</si>
  <si>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</si>
  <si>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</si>
  <si>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</si>
  <si>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</si>
  <si>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</si>
  <si>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</si>
  <si>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</si>
  <si>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</si>
  <si>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</si>
  <si>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</si>
  <si>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</si>
  <si>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</si>
  <si>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</si>
  <si>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</si>
  <si>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</si>
  <si>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</si>
  <si>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</si>
  <si>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</si>
  <si>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</si>
  <si>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</si>
  <si>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</si>
  <si>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</si>
  <si>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</si>
  <si>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</si>
  <si>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</si>
  <si>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</si>
  <si>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</si>
  <si>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</si>
  <si>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</si>
  <si>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</si>
  <si>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</si>
  <si>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</si>
  <si>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</si>
  <si>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</si>
  <si>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</si>
  <si>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</si>
  <si>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</si>
  <si>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</si>
  <si>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</si>
  <si>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</si>
  <si>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</si>
  <si>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</si>
  <si>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</si>
  <si>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</si>
  <si>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</si>
  <si>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</si>
  <si>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</si>
  <si>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</si>
  <si>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</si>
  <si>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</si>
  <si>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</si>
  <si>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</si>
  <si>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</si>
  <si>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</si>
  <si>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</si>
  <si>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</si>
  <si>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</si>
  <si>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</si>
  <si>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</si>
  <si>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</si>
  <si>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</si>
  <si>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</si>
  <si>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</si>
  <si>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</si>
  <si>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</si>
  <si>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</si>
  <si>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</si>
  <si>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</si>
  <si>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</si>
  <si>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</si>
  <si>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</si>
  <si>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</si>
  <si>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</si>
  <si>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</si>
  <si>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</si>
  <si>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</si>
  <si>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</si>
  <si>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</si>
  <si>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</si>
  <si>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</si>
  <si>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</si>
  <si>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</si>
  <si>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</si>
  <si>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</si>
  <si>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</si>
  <si>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</si>
  <si>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</si>
  <si>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</si>
  <si>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</si>
  <si>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</si>
  <si>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</si>
  <si>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</si>
  <si>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</si>
  <si>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</si>
  <si>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</si>
  <si>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</si>
  <si>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</si>
  <si>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</si>
  <si>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</si>
  <si>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</si>
  <si>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</si>
  <si>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</si>
  <si>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</si>
  <si>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</si>
  <si>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</si>
  <si>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</si>
  <si>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</si>
  <si>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</si>
  <si>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</si>
  <si>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</si>
  <si>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</si>
  <si>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</si>
  <si>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</si>
  <si>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</si>
  <si>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</si>
  <si>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</si>
  <si>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</si>
  <si>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</si>
  <si>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</si>
  <si>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</si>
  <si>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</si>
  <si>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</si>
  <si>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</si>
  <si>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</si>
  <si>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</si>
  <si>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</si>
  <si>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</si>
  <si>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</si>
  <si>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</si>
  <si>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</si>
  <si>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</si>
  <si>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</si>
  <si>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</si>
  <si>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</si>
  <si>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</si>
  <si>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</si>
  <si>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</si>
  <si>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</si>
  <si>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</si>
  <si>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</si>
  <si>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</si>
  <si>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</si>
  <si>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</si>
  <si>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</si>
  <si>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</si>
  <si>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</si>
  <si>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</si>
  <si>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</si>
  <si>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</si>
  <si>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</si>
  <si>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</si>
  <si>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</si>
  <si>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</si>
  <si>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</si>
  <si>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</si>
  <si>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</si>
  <si>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</si>
  <si>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</si>
  <si>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</si>
  <si>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</si>
  <si>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</si>
  <si>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</si>
  <si>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</si>
  <si>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</si>
  <si>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</si>
  <si>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</si>
  <si>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</si>
  <si>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</si>
  <si>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</si>
  <si>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</si>
  <si>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</si>
  <si>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</si>
  <si>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</si>
  <si>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</si>
  <si>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</si>
  <si>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</si>
  <si>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</si>
  <si>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</si>
  <si>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</si>
  <si>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</si>
  <si>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</si>
  <si>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</si>
  <si>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</si>
  <si>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</si>
  <si>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</si>
  <si>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</si>
  <si>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</si>
  <si>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</si>
  <si>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</si>
  <si>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</si>
  <si>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</si>
  <si>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</si>
  <si>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</si>
  <si>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</si>
  <si>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</si>
  <si>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</si>
  <si>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</si>
  <si>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</si>
  <si>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</si>
  <si>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</si>
  <si>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</si>
  <si>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</si>
  <si>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</si>
  <si>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</si>
  <si>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</si>
  <si>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</si>
  <si>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</si>
  <si>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</si>
  <si>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</si>
  <si>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</si>
  <si>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</si>
  <si>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</si>
  <si>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</si>
  <si>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</si>
  <si>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</si>
  <si>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</si>
  <si>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</si>
  <si>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</si>
  <si>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</si>
  <si>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</si>
  <si>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</si>
  <si>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</si>
  <si>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</si>
  <si>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</si>
  <si>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</si>
  <si>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</si>
  <si>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</si>
  <si>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</si>
  <si>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</si>
  <si>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</si>
  <si>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</si>
  <si>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</si>
  <si>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</si>
  <si>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</si>
  <si>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</si>
  <si>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</si>
  <si>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</si>
  <si>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</si>
  <si>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</si>
  <si>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</si>
  <si>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</si>
  <si>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</si>
  <si>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</si>
  <si>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</si>
  <si>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</si>
  <si>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</si>
  <si>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</si>
  <si>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</si>
  <si>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</si>
  <si>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</si>
  <si>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</si>
  <si>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</si>
  <si>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</si>
  <si>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</si>
  <si>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</si>
  <si>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</si>
  <si>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</si>
  <si>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</si>
  <si>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</si>
  <si>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</si>
  <si>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</si>
  <si>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</si>
  <si>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</si>
  <si>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</si>
  <si>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</si>
  <si>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</si>
  <si>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</si>
  <si>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</si>
  <si>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</si>
  <si>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</si>
  <si>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</si>
  <si>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</si>
  <si>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</si>
  <si>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</si>
  <si>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</si>
  <si>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</si>
  <si>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</si>
  <si>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</si>
  <si>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</si>
  <si>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</si>
  <si>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</si>
  <si>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</si>
  <si>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</si>
  <si>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</si>
  <si>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</si>
  <si>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</si>
  <si>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</si>
  <si>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</si>
  <si>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</si>
  <si>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</si>
  <si>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</si>
  <si>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</si>
  <si>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</si>
  <si>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</si>
  <si>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</si>
  <si>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</si>
  <si>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</si>
  <si>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</si>
  <si>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</si>
  <si>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</si>
  <si>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</si>
  <si>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</si>
  <si>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</si>
  <si>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</si>
  <si>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</si>
  <si>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</si>
  <si>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</si>
  <si>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</si>
  <si>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</si>
  <si>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</si>
  <si>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</si>
  <si>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</si>
  <si>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</si>
  <si>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</si>
  <si>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</si>
  <si>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</si>
  <si>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</si>
  <si>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</si>
  <si>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</si>
  <si>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</si>
  <si>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</si>
  <si>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</si>
  <si>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</si>
  <si>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</si>
  <si>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</si>
  <si>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</si>
  <si>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</si>
  <si>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</si>
  <si>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</si>
  <si>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</si>
  <si>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</si>
  <si>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</si>
  <si>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</si>
  <si>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</si>
  <si>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</si>
  <si>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</si>
  <si>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</si>
  <si>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</si>
  <si>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</si>
  <si>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</si>
  <si>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</si>
  <si>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</si>
  <si>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</si>
  <si>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</si>
  <si>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</si>
  <si>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</si>
  <si>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</si>
  <si>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</si>
  <si>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</si>
  <si>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</si>
  <si>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</si>
  <si>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</si>
  <si>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</si>
  <si>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</si>
  <si>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</si>
  <si>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</si>
  <si>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</si>
  <si>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</si>
  <si>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</si>
  <si>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</si>
  <si>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</si>
  <si>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</si>
  <si>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</si>
  <si>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</si>
  <si>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</si>
  <si>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</si>
  <si>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</si>
  <si>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</si>
  <si>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</si>
  <si>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</si>
  <si>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</si>
  <si>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</si>
  <si>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</si>
  <si>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</si>
  <si>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</si>
  <si>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</si>
  <si>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</si>
  <si>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</si>
  <si>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</si>
  <si>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</si>
  <si>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</si>
  <si>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</si>
  <si>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</si>
  <si>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</si>
  <si>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</si>
  <si>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</si>
  <si>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</si>
  <si>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</si>
  <si>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</si>
  <si>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</si>
  <si>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</si>
  <si>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</si>
  <si>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</si>
  <si>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</si>
  <si>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</si>
  <si>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</si>
  <si>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</si>
  <si>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</si>
  <si>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</si>
  <si>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</si>
  <si>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</si>
  <si>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</si>
  <si>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</si>
  <si>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</si>
  <si>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</si>
  <si>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</si>
  <si>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</si>
  <si>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</si>
  <si>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</si>
  <si>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</si>
  <si>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</si>
  <si>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</si>
  <si>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</si>
  <si>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</si>
  <si>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</si>
  <si>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</si>
  <si>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</si>
  <si>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</si>
  <si>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</si>
  <si>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</si>
  <si>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</si>
  <si>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</si>
  <si>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</si>
  <si>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</si>
  <si>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</si>
  <si>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</si>
  <si>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</si>
  <si>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</si>
  <si>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</si>
  <si>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</si>
  <si>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</si>
  <si>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</si>
  <si>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</si>
  <si>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</si>
  <si>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</si>
  <si>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</si>
  <si>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</si>
  <si>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</si>
  <si>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</si>
  <si>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</si>
  <si>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</si>
  <si>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</si>
  <si>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</si>
  <si>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</si>
  <si>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</si>
  <si>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</si>
  <si>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</si>
  <si>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</si>
  <si>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</si>
  <si>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</si>
  <si>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</si>
  <si>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</si>
  <si>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</si>
  <si>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</si>
  <si>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</si>
  <si>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</si>
  <si>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</si>
  <si>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</si>
  <si>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</si>
  <si>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</si>
  <si>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</si>
  <si>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</si>
  <si>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</si>
  <si>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</si>
  <si>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</si>
  <si>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</si>
  <si>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</si>
  <si>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</si>
  <si>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</si>
  <si>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</si>
  <si>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</si>
  <si>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</si>
  <si>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</si>
  <si>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</si>
  <si>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</si>
  <si>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</si>
  <si>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</si>
  <si>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</si>
  <si>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</si>
  <si>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</si>
  <si>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</si>
  <si>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</si>
  <si>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</si>
  <si>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</si>
  <si>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</si>
  <si>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</si>
  <si>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</si>
  <si>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</si>
  <si>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</si>
  <si>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</si>
  <si>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</si>
  <si>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</si>
  <si>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</si>
  <si>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</si>
  <si>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</si>
  <si>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</si>
  <si>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</si>
  <si>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</si>
  <si>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</si>
  <si>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</si>
  <si>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</si>
  <si>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</si>
  <si>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</si>
  <si>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</si>
  <si>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</si>
  <si>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</si>
  <si>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</si>
  <si>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</si>
  <si>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</si>
  <si>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</si>
  <si>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</si>
  <si>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</si>
  <si>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</si>
  <si>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</si>
  <si>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</si>
  <si>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</si>
  <si>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</si>
  <si>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</si>
  <si>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</si>
  <si>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</si>
  <si>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</si>
  <si>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</si>
  <si>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</si>
  <si>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</si>
  <si>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</si>
  <si>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</si>
  <si>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</si>
  <si>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</si>
  <si>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</si>
  <si>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</si>
  <si>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</si>
  <si>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</si>
  <si>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</si>
  <si>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</si>
  <si>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</si>
  <si>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</si>
  <si>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</si>
  <si>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</si>
  <si>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</si>
  <si>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</si>
  <si>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</si>
  <si>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</si>
  <si>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</si>
  <si>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</si>
  <si>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</si>
  <si>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</si>
  <si>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</si>
  <si>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</si>
  <si>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</si>
  <si>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</si>
  <si>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</si>
  <si>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</si>
  <si>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</si>
  <si>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</si>
  <si>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</si>
  <si>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</si>
  <si>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</si>
  <si>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</si>
  <si>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</si>
  <si>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</si>
  <si>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</si>
  <si>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</si>
  <si>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</si>
  <si>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</si>
  <si>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</si>
  <si>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</si>
  <si>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</si>
  <si>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</si>
  <si>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</si>
  <si>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</si>
  <si>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</si>
  <si>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</si>
  <si>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</si>
  <si>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</si>
  <si>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</si>
  <si>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</si>
  <si>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</si>
  <si>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</si>
  <si>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</si>
  <si>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</si>
  <si>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</si>
  <si>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</si>
  <si>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</si>
  <si>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</si>
  <si>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</si>
  <si>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</si>
  <si>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</si>
  <si>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</si>
  <si>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</si>
  <si>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</si>
  <si>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</si>
  <si>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</si>
  <si>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</si>
  <si>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</si>
  <si>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</si>
  <si>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</si>
  <si>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</si>
  <si>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</si>
  <si>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</si>
  <si>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</si>
  <si>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</si>
  <si>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</si>
  <si>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</si>
  <si>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</si>
  <si>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</si>
  <si>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</si>
  <si>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</si>
  <si>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</si>
  <si>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</si>
  <si>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</si>
  <si>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</si>
  <si>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</si>
  <si>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</si>
  <si>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</si>
  <si>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</si>
  <si>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</si>
  <si>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</si>
  <si>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</si>
  <si>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</si>
  <si>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</si>
  <si>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</si>
  <si>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</si>
  <si>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</si>
  <si>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</si>
  <si>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</si>
  <si>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</si>
  <si>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</si>
  <si>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</si>
  <si>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</si>
  <si>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</si>
  <si>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</si>
  <si>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</si>
  <si>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</si>
  <si>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</si>
  <si>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</si>
  <si>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</si>
  <si>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</si>
  <si>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</si>
  <si>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</si>
  <si>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</si>
  <si>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</si>
  <si>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</si>
  <si>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</si>
  <si>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</si>
  <si>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</si>
  <si>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</si>
  <si>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</si>
  <si>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</si>
  <si>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</si>
  <si>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</si>
  <si>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</si>
  <si>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</si>
  <si>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</si>
  <si>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</si>
  <si>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</si>
  <si>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</si>
  <si>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</si>
  <si>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</si>
  <si>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</si>
  <si>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</si>
  <si>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</si>
  <si>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</si>
  <si>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</si>
  <si>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</si>
  <si>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</si>
  <si>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</si>
  <si>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</si>
  <si>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</si>
  <si>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</si>
  <si>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</si>
  <si>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</si>
  <si>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</si>
  <si>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</si>
  <si>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</si>
  <si>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</si>
  <si>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</si>
  <si>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</si>
  <si>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</si>
  <si>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</si>
  <si>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</si>
  <si>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</si>
  <si>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</si>
  <si>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</si>
  <si>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</si>
  <si>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</si>
  <si>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</si>
  <si>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</si>
  <si>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</si>
  <si>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</si>
  <si>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</si>
  <si>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</si>
  <si>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</si>
  <si>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</si>
  <si>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</si>
  <si>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</si>
  <si>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</si>
  <si>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</si>
  <si>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</si>
  <si>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</si>
  <si>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</si>
  <si>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</si>
  <si>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</si>
  <si>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</si>
  <si>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</si>
  <si>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</si>
  <si>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</si>
  <si>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</si>
  <si>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</si>
  <si>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</si>
  <si>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</si>
  <si>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</si>
  <si>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</si>
  <si>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</si>
  <si>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</si>
  <si>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</si>
  <si>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</si>
  <si>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</si>
  <si>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</si>
  <si>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</si>
  <si>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</si>
  <si>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</si>
  <si>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</si>
  <si>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</si>
  <si>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</si>
  <si>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</si>
  <si>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</si>
  <si>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</si>
  <si>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</si>
  <si>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</si>
  <si>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</si>
  <si>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</si>
  <si>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</si>
  <si>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</si>
  <si>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</si>
  <si>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</si>
  <si>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</si>
  <si>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</si>
  <si>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</si>
  <si>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</si>
  <si>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</si>
  <si>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</si>
  <si>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</si>
  <si>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</si>
  <si>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</si>
  <si>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</si>
  <si>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</si>
  <si>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</si>
  <si>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</si>
  <si>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</si>
  <si>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</si>
  <si>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</si>
  <si>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</si>
  <si>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</si>
  <si>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</si>
  <si>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</si>
  <si>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</si>
  <si>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</si>
  <si>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</si>
  <si>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</si>
  <si>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</si>
  <si>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</si>
  <si>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</si>
  <si>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</si>
  <si>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</si>
  <si>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</si>
  <si>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</si>
  <si>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</si>
  <si>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</si>
  <si>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</si>
  <si>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</si>
  <si>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</si>
  <si>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</si>
  <si>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</si>
  <si>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</si>
  <si>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</si>
  <si>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</si>
  <si>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</si>
  <si>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</si>
  <si>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</si>
  <si>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</si>
  <si>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</si>
  <si>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</si>
  <si>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</si>
  <si>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</si>
  <si>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</si>
  <si>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</si>
  <si>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</si>
  <si>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</si>
  <si>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</si>
  <si>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</si>
  <si>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</si>
  <si>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</si>
  <si>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</si>
  <si>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</si>
  <si>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</si>
  <si>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</si>
  <si>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</si>
  <si>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</si>
  <si>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</si>
  <si>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</si>
  <si>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</si>
  <si>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</si>
  <si>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</si>
  <si>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</si>
  <si>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</si>
  <si>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</si>
  <si>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</si>
  <si>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</si>
  <si>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</si>
  <si>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</si>
  <si>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</si>
  <si>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</si>
  <si>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</si>
  <si>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</si>
  <si>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</si>
  <si>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</si>
  <si>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</si>
  <si>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</si>
  <si>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</si>
  <si>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</si>
  <si>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</si>
  <si>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</si>
  <si>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</si>
  <si>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</si>
  <si>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</si>
  <si>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</si>
  <si>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</si>
  <si>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</si>
  <si>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</si>
  <si>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</si>
  <si>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</si>
  <si>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</si>
  <si>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</si>
  <si>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</si>
  <si>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</si>
  <si>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</si>
  <si>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</si>
  <si>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</si>
  <si>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</si>
  <si>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</si>
  <si>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</si>
  <si>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</si>
  <si>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</si>
  <si>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</si>
  <si>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</si>
  <si>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</si>
  <si>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</si>
  <si>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</si>
  <si>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</si>
  <si>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</si>
  <si>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</si>
  <si>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</si>
  <si>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</si>
  <si>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</si>
  <si>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</si>
  <si>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</si>
  <si>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</si>
  <si>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</si>
  <si>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</si>
  <si>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</si>
  <si>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</si>
  <si>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</si>
  <si>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</si>
  <si>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</si>
  <si>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</si>
  <si>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</si>
  <si>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</si>
  <si>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</si>
  <si>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</si>
  <si>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</si>
  <si>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</si>
  <si>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</si>
  <si>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</si>
  <si>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</si>
  <si>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</si>
  <si>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</si>
  <si>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</si>
  <si>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</si>
  <si>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</si>
  <si>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</si>
  <si>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</si>
  <si>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</si>
  <si>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</si>
  <si>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</si>
  <si>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</si>
  <si>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</si>
  <si>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</si>
  <si>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</si>
  <si>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</si>
  <si>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</si>
  <si>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</si>
  <si>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</si>
  <si>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</si>
  <si>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</si>
  <si>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</si>
  <si>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</si>
  <si>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</si>
  <si>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</si>
  <si>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</si>
  <si>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</si>
  <si>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</si>
  <si>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</si>
  <si>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</si>
  <si>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</si>
  <si>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</si>
  <si>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</si>
  <si>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</si>
  <si>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</si>
  <si>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</si>
  <si>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</si>
  <si>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</si>
  <si>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</si>
  <si>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</si>
  <si>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</si>
  <si>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</si>
  <si>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</si>
  <si>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</si>
  <si>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</si>
  <si>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</si>
  <si>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</si>
  <si>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</si>
  <si>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</si>
  <si>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</si>
  <si>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</si>
  <si>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</si>
  <si>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</si>
  <si>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</si>
  <si>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</si>
  <si>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</si>
  <si>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</si>
  <si>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</si>
  <si>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</si>
  <si>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</si>
  <si>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</si>
  <si>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</si>
  <si>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</si>
  <si>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</si>
  <si>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</si>
  <si>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</si>
  <si>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</si>
  <si>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</si>
  <si>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</si>
  <si>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</si>
  <si>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</si>
  <si>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</si>
  <si>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</si>
  <si>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</si>
  <si>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</si>
  <si>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</si>
  <si>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</si>
  <si>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</si>
  <si>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</si>
  <si>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</si>
  <si>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</si>
  <si>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</si>
  <si>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</si>
  <si>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</si>
  <si>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</si>
  <si>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</si>
  <si>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</si>
  <si>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</si>
  <si>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</si>
  <si>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</si>
  <si>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</si>
  <si>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</si>
  <si>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</si>
  <si>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</si>
  <si>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</si>
  <si>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</si>
  <si>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</si>
  <si>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</si>
  <si>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</si>
  <si>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</si>
  <si>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</si>
  <si>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</si>
  <si>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</si>
  <si>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</si>
  <si>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</si>
  <si>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</si>
  <si>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</si>
  <si>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</si>
  <si>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</si>
  <si>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</si>
  <si>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</si>
  <si>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</si>
  <si>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</si>
  <si>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</si>
  <si>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</si>
  <si>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</si>
  <si>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</si>
  <si>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</si>
  <si>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</si>
  <si>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</si>
  <si>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</si>
  <si>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</si>
  <si>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</si>
  <si>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</si>
  <si>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</si>
  <si>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</si>
  <si>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</si>
  <si>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</si>
  <si>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</si>
  <si>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</si>
  <si>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</si>
  <si>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</si>
  <si>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</si>
  <si>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</si>
  <si>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</si>
  <si>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</si>
  <si>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</si>
  <si>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</si>
  <si>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</si>
  <si>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</si>
  <si>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</si>
  <si>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</si>
  <si>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</si>
  <si>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</si>
  <si>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</si>
  <si>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</si>
  <si>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</si>
  <si>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</si>
  <si>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</si>
  <si>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</si>
  <si>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</si>
  <si>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</si>
  <si>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</si>
  <si>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</si>
  <si>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</si>
  <si>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</si>
  <si>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</si>
  <si>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</si>
  <si>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</si>
  <si>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</si>
  <si>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</si>
  <si>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</si>
  <si>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</si>
  <si>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</si>
  <si>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</si>
  <si>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</si>
  <si>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</si>
  <si>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</si>
  <si>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</si>
  <si>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</si>
  <si>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</si>
  <si>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</si>
  <si>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</si>
  <si>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</si>
  <si>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</si>
  <si>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</si>
  <si>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</si>
  <si>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</si>
  <si>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</si>
  <si>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</si>
  <si>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</si>
  <si>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</si>
  <si>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</si>
  <si>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</si>
  <si>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</si>
  <si>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</si>
  <si>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</si>
  <si>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</si>
  <si>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</si>
  <si>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</si>
  <si>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</si>
  <si>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</si>
  <si>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</si>
  <si>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</si>
  <si>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</si>
  <si>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</si>
  <si>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</si>
  <si>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</si>
  <si>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</si>
  <si>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</si>
  <si>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</si>
  <si>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</si>
  <si>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</si>
  <si>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</si>
  <si>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</si>
  <si>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</si>
  <si>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</si>
  <si>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</si>
  <si>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</si>
  <si>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</si>
  <si>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</si>
  <si>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</si>
  <si>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</si>
  <si>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</si>
  <si>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</si>
  <si>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</si>
  <si>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</si>
  <si>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</si>
  <si>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</si>
  <si>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</si>
  <si>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</si>
  <si>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</si>
  <si>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</si>
  <si>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</si>
  <si>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</si>
  <si>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</si>
  <si>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</si>
  <si>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</si>
  <si>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</si>
  <si>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</si>
  <si>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</si>
  <si>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</si>
  <si>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</si>
  <si>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</si>
  <si>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</si>
  <si>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</si>
  <si>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</si>
  <si>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</si>
  <si>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</si>
  <si>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</si>
  <si>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</si>
  <si>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</si>
  <si>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</si>
  <si>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</si>
  <si>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</si>
  <si>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</si>
  <si>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</si>
  <si>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</si>
  <si>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</si>
  <si>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</si>
  <si>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</si>
  <si>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</si>
  <si>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</si>
  <si>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</si>
  <si>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</si>
  <si>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</si>
  <si>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</si>
  <si>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</si>
  <si>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</si>
  <si>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</si>
  <si>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</si>
  <si>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</si>
  <si>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</si>
  <si>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</si>
  <si>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</si>
  <si>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</si>
  <si>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</si>
  <si>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</si>
  <si>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</si>
  <si>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</si>
  <si>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</si>
  <si>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</si>
  <si>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</si>
  <si>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</si>
  <si>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</si>
  <si>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</si>
  <si>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</si>
  <si>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</si>
  <si>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</si>
  <si>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</si>
  <si>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</si>
  <si>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</si>
  <si>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</si>
  <si>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</si>
  <si>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</si>
  <si>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</si>
  <si>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</si>
  <si>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</si>
  <si>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</si>
  <si>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</si>
  <si>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</si>
  <si>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</si>
  <si>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</si>
  <si>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</si>
  <si>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</si>
  <si>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</si>
  <si>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</si>
  <si>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</si>
  <si>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</si>
  <si>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</si>
  <si>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</si>
  <si>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</si>
  <si>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</si>
  <si>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</si>
  <si>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</si>
  <si>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</si>
  <si>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</si>
  <si>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</si>
  <si>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</si>
  <si>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</si>
  <si>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</si>
  <si>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</si>
  <si>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</si>
  <si>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</si>
  <si>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</si>
  <si>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</si>
  <si>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</si>
  <si>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</si>
  <si>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</si>
  <si>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</si>
  <si>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</si>
  <si>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</si>
  <si>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</si>
  <si>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</si>
  <si>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</si>
  <si>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</si>
  <si>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</si>
  <si>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</si>
  <si>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</si>
  <si>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</si>
  <si>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</si>
  <si>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</si>
  <si>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</si>
  <si>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</si>
  <si>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</si>
  <si>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</si>
  <si>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</si>
  <si>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</si>
  <si>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</si>
  <si>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</si>
  <si>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</si>
  <si>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</si>
  <si>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</si>
  <si>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</si>
  <si>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</si>
  <si>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</si>
  <si>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</si>
  <si>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</si>
  <si>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</si>
  <si>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</si>
  <si>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</si>
  <si>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</si>
  <si>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</si>
  <si>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</si>
  <si>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</si>
  <si>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</si>
  <si>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</si>
  <si>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</si>
  <si>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</si>
  <si>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</si>
  <si>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</si>
  <si>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</si>
  <si>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</si>
  <si>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</si>
  <si>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</si>
  <si>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</si>
  <si>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</si>
  <si>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</si>
  <si>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</si>
  <si>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</si>
  <si>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</si>
  <si>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</si>
  <si>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</si>
  <si>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</si>
  <si>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</si>
  <si>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</si>
  <si>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</si>
  <si>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</si>
  <si>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</si>
  <si>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</si>
  <si>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</si>
  <si>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</si>
  <si>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</si>
  <si>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</si>
  <si>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</si>
  <si>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</si>
  <si>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</si>
  <si>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</si>
  <si>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</si>
  <si>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</si>
  <si>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</si>
  <si>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</si>
  <si>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</si>
  <si>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</si>
  <si>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</si>
  <si>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</si>
  <si>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</si>
  <si>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</si>
  <si>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</si>
  <si>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</si>
  <si>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</si>
  <si>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</si>
  <si>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</si>
  <si>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</si>
  <si>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</si>
  <si>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</si>
  <si>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</si>
  <si>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</si>
  <si>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</si>
  <si>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</si>
  <si>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</si>
  <si>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</si>
  <si>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</si>
  <si>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</si>
  <si>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</si>
  <si>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</si>
  <si>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</si>
  <si>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</si>
  <si>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</si>
  <si>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</si>
  <si>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</si>
  <si>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</si>
  <si>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</si>
  <si>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</si>
  <si>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</si>
  <si>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</si>
  <si>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</si>
  <si>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</si>
  <si>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</si>
  <si>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</si>
  <si>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</si>
  <si>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</si>
  <si>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</si>
  <si>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</si>
  <si>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</si>
  <si>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</si>
  <si>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</si>
  <si>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</si>
  <si>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</si>
  <si>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</si>
  <si>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</si>
  <si>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</si>
  <si>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</si>
  <si>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</si>
  <si>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</si>
  <si>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</si>
  <si>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</si>
  <si>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</si>
  <si>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</si>
  <si>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</si>
  <si>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</si>
  <si>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</si>
  <si>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</si>
  <si>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</si>
  <si>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</si>
  <si>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</si>
  <si>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</si>
  <si>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</si>
  <si>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</si>
  <si>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</si>
  <si>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</si>
  <si>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</si>
  <si>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</si>
  <si>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</si>
  <si>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</si>
  <si>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</si>
  <si>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</si>
  <si>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</si>
  <si>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</si>
  <si>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</si>
  <si>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</si>
  <si>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</si>
  <si>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</si>
  <si>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</si>
  <si>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</si>
  <si>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</si>
  <si>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</si>
  <si>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</si>
  <si>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</si>
  <si>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</si>
  <si>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</si>
  <si>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</si>
  <si>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</si>
  <si>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</si>
  <si>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</si>
  <si>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</si>
  <si>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</si>
  <si>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</si>
  <si>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</si>
  <si>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</si>
  <si>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</si>
  <si>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</si>
  <si>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</si>
  <si>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</si>
  <si>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</si>
  <si>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</si>
  <si>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</si>
  <si>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</si>
  <si>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</si>
  <si>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</si>
  <si>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</si>
  <si>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</si>
  <si>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</si>
  <si>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</si>
  <si>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</si>
  <si>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</si>
  <si>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</si>
  <si>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</si>
  <si>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</si>
  <si>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</si>
  <si>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</si>
  <si>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</si>
  <si>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</si>
  <si>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</si>
  <si>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</si>
  <si>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</si>
  <si>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</si>
  <si>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</si>
  <si>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</si>
  <si>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</si>
  <si>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</si>
  <si>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</si>
  <si>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</si>
  <si>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</si>
  <si>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</si>
  <si>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</si>
  <si>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</si>
  <si>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</si>
  <si>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</si>
  <si>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</si>
  <si>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</si>
  <si>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</si>
  <si>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</si>
  <si>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</si>
  <si>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</si>
  <si>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</si>
  <si>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</si>
  <si>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</si>
  <si>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</si>
  <si>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</si>
  <si>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</si>
  <si>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</si>
  <si>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</si>
  <si>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</si>
  <si>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</si>
  <si>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</si>
  <si>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</si>
  <si>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</si>
  <si>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</si>
  <si>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</si>
  <si>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</si>
  <si>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</si>
  <si>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</si>
  <si>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</si>
  <si>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</si>
  <si>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</si>
  <si>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</si>
  <si>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</si>
  <si>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</si>
  <si>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</si>
  <si>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</si>
  <si>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</si>
  <si>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</si>
  <si>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</si>
  <si>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</si>
  <si>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</si>
  <si>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</si>
  <si>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</si>
  <si>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</si>
  <si>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</si>
  <si>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</si>
  <si>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</si>
  <si>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</si>
  <si>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</si>
  <si>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</si>
  <si>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</si>
  <si>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</si>
  <si>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</si>
  <si>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</si>
  <si>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</si>
  <si>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</si>
  <si>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</si>
  <si>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</si>
  <si>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</si>
  <si>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</si>
  <si>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</si>
  <si>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</si>
  <si>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</si>
  <si>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</si>
  <si>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</si>
  <si>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</si>
  <si>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</si>
  <si>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</si>
  <si>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</si>
  <si>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</si>
  <si>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</si>
  <si>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</si>
  <si>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</si>
  <si>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</si>
  <si>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</si>
  <si>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</si>
  <si>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</si>
  <si>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</si>
  <si>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</si>
  <si>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</si>
  <si>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</si>
  <si>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</si>
  <si>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</si>
  <si>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</si>
  <si>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</si>
  <si>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</si>
  <si>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</si>
  <si>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</si>
  <si>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</si>
  <si>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</si>
  <si>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</si>
  <si>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</si>
  <si>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</si>
  <si>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</si>
  <si>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</si>
  <si>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</si>
  <si>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</si>
  <si>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</si>
  <si>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</si>
  <si>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</si>
  <si>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</si>
  <si>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</si>
  <si>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</si>
  <si>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</si>
  <si>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</si>
  <si>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</si>
  <si>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</si>
  <si>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</si>
  <si>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</si>
  <si>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</si>
  <si>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</si>
  <si>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</si>
  <si>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</si>
  <si>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</si>
  <si>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</si>
  <si>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</si>
  <si>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</si>
  <si>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</si>
  <si>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</si>
  <si>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</si>
  <si>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</si>
  <si>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</si>
  <si>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</si>
  <si>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</si>
  <si>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</si>
  <si>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</si>
  <si>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</si>
  <si>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</si>
  <si>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</si>
  <si>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</si>
  <si>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</si>
  <si>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</si>
  <si>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</si>
  <si>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</si>
  <si>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</si>
  <si>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</si>
  <si>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</si>
  <si>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</si>
  <si>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</si>
  <si>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</si>
  <si>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</si>
  <si>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</si>
  <si>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</si>
  <si>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</si>
  <si>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</si>
  <si>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</si>
  <si>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</si>
  <si>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</si>
  <si>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</si>
  <si>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</si>
  <si>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</si>
  <si>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</si>
  <si>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</si>
  <si>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</si>
  <si>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</si>
  <si>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</si>
  <si>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</si>
  <si>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</si>
  <si>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</si>
  <si>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</si>
  <si>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</si>
  <si>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</si>
  <si>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</si>
  <si>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</si>
  <si>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</si>
  <si>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</si>
  <si>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</si>
  <si>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</si>
  <si>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</si>
  <si>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</si>
  <si>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</si>
  <si>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</si>
  <si>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</si>
  <si>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</si>
  <si>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</si>
  <si>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</si>
  <si>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</si>
  <si>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</si>
  <si>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</si>
  <si>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</si>
  <si>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</si>
  <si>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</si>
  <si>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</si>
  <si>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</si>
  <si>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</si>
  <si>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</si>
  <si>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</si>
  <si>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</si>
  <si>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</si>
  <si>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</si>
  <si>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</si>
  <si>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</si>
  <si>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</si>
  <si>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</si>
  <si>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</si>
  <si>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</si>
  <si>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</si>
  <si>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</si>
  <si>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</si>
  <si>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</si>
  <si>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</si>
  <si>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</si>
  <si>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</si>
  <si>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</si>
  <si>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</si>
  <si>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</si>
  <si>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</si>
  <si>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</si>
  <si>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</si>
  <si>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</si>
  <si>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</si>
  <si>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</si>
  <si>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</si>
  <si>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</si>
  <si>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</si>
  <si>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</si>
  <si>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</si>
  <si>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</si>
  <si>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</si>
  <si>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</si>
  <si>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</si>
  <si>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</si>
  <si>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</si>
  <si>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</si>
  <si>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</si>
  <si>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</si>
  <si>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</si>
  <si>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</si>
  <si>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</si>
  <si>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</si>
  <si>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</si>
  <si>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</si>
  <si>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</si>
  <si>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</si>
  <si>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</si>
  <si>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</si>
  <si>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</si>
  <si>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</si>
  <si>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</si>
  <si>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</si>
  <si>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</si>
  <si>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</si>
  <si>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</si>
  <si>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</si>
  <si>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</si>
  <si>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</si>
  <si>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</si>
  <si>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</si>
  <si>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</si>
  <si>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</si>
  <si>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</si>
  <si>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</si>
  <si>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</si>
  <si>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</si>
  <si>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</si>
  <si>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</si>
  <si>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</si>
  <si>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</si>
  <si>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</si>
  <si>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</si>
  <si>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</si>
  <si>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</si>
  <si>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</si>
  <si>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</si>
  <si>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</si>
  <si>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</si>
  <si>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</si>
  <si>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</si>
  <si>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</si>
  <si>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</si>
  <si>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</si>
  <si>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</si>
  <si>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</si>
  <si>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</si>
  <si>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</si>
  <si>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</si>
  <si>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</si>
  <si>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</si>
  <si>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</si>
  <si>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</si>
  <si>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</si>
  <si>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</si>
  <si>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</si>
  <si>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</si>
  <si>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</si>
  <si>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</si>
  <si>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</si>
  <si>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</si>
  <si>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</si>
  <si>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</si>
  <si>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</si>
  <si>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</si>
  <si>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</si>
  <si>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</si>
  <si>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</si>
  <si>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</si>
  <si>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</si>
  <si>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</si>
  <si>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</si>
  <si>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</si>
  <si>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</si>
  <si>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</si>
  <si>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</si>
  <si>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</si>
  <si>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</si>
  <si>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</si>
  <si>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</si>
  <si>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</si>
  <si>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</si>
  <si>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</si>
  <si>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</si>
  <si>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</si>
  <si>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</si>
  <si>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</si>
  <si>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</si>
  <si>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</si>
  <si>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</si>
  <si>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</si>
  <si>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</si>
  <si>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</si>
  <si>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</si>
  <si>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</si>
  <si>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</si>
  <si>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</si>
  <si>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</si>
  <si>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</si>
  <si>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</si>
  <si>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</si>
  <si>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</si>
  <si>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</si>
  <si>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</si>
  <si>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</si>
  <si>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</si>
  <si>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</si>
  <si>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</si>
  <si>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</si>
  <si>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</si>
  <si>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</si>
  <si>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</si>
  <si>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</si>
  <si>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</si>
  <si>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</si>
  <si>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</si>
  <si>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</si>
  <si>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</si>
  <si>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</si>
  <si>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</si>
  <si>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</si>
  <si>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</si>
  <si>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</si>
  <si>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</si>
  <si>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</si>
  <si>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</si>
  <si>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</si>
  <si>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</si>
  <si>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</si>
  <si>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</si>
  <si>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</si>
  <si>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</si>
  <si>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</si>
  <si>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</si>
  <si>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</si>
  <si>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</si>
  <si>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</si>
  <si>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</si>
  <si>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</si>
  <si>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</si>
  <si>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</si>
  <si>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</si>
  <si>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</si>
  <si>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</si>
  <si>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</si>
  <si>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</si>
  <si>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</si>
  <si>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</si>
  <si>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</si>
  <si>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</si>
  <si>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</si>
  <si>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</si>
  <si>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</si>
  <si>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</si>
  <si>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</si>
  <si>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</si>
  <si>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</si>
  <si>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</si>
  <si>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</si>
  <si>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</si>
  <si>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</si>
  <si>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</si>
  <si>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</si>
  <si>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</si>
  <si>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</si>
  <si>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</si>
  <si>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</si>
  <si>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</si>
  <si>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</si>
  <si>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</si>
  <si>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</si>
  <si>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</si>
  <si>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</si>
  <si>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</si>
  <si>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</si>
  <si>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</si>
  <si>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</si>
  <si>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</si>
  <si>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</si>
  <si>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</si>
  <si>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</si>
  <si>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</si>
  <si>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</si>
  <si>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</si>
  <si>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</si>
  <si>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</si>
  <si>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</si>
  <si>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</si>
  <si>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</si>
  <si>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</si>
  <si>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</si>
  <si>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</si>
  <si>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</si>
  <si>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</si>
  <si>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</si>
  <si>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</si>
  <si>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</si>
  <si>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</si>
  <si>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</si>
  <si>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</si>
  <si>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</si>
  <si>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</si>
  <si>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</si>
  <si>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</si>
  <si>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</si>
  <si>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</si>
  <si>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</si>
  <si>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</si>
  <si>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</si>
  <si>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</si>
  <si>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</si>
  <si>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</si>
  <si>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</si>
  <si>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</si>
  <si>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</si>
  <si>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</si>
  <si>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</si>
  <si>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</si>
  <si>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</si>
  <si>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</si>
  <si>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</si>
  <si>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</si>
  <si>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</si>
  <si>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</si>
  <si>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</si>
  <si>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</si>
  <si>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</si>
  <si>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</si>
  <si>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</si>
  <si>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</si>
  <si>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</si>
  <si>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</si>
  <si>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</si>
  <si>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</si>
  <si>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</si>
  <si>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</si>
  <si>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</si>
  <si>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</si>
  <si>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</si>
  <si>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</si>
  <si>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</si>
  <si>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</si>
  <si>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</si>
  <si>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</si>
  <si>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</si>
  <si>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</si>
  <si>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</si>
  <si>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</si>
  <si>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</si>
  <si>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</si>
  <si>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</si>
  <si>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</si>
  <si>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</si>
  <si>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</si>
  <si>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</si>
  <si>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</si>
  <si>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</si>
  <si>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</si>
  <si>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</si>
  <si>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</si>
  <si>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</si>
  <si>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</si>
  <si>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</si>
  <si>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</si>
  <si>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</si>
  <si>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</si>
  <si>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</si>
  <si>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</si>
  <si>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</si>
  <si>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</si>
  <si>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</si>
  <si>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</si>
  <si>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</si>
  <si>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</si>
  <si>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</si>
  <si>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</si>
  <si>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</si>
  <si>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</si>
  <si>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</si>
  <si>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</si>
  <si>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</si>
  <si>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</si>
  <si>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</si>
  <si>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</si>
  <si>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</si>
  <si>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</si>
  <si>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</si>
  <si>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</si>
  <si>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</si>
  <si>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</si>
  <si>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</si>
  <si>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</si>
  <si>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</si>
  <si>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</si>
  <si>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</si>
  <si>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</si>
  <si>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</si>
  <si>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</si>
  <si>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</si>
  <si>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</si>
  <si>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</si>
  <si>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</si>
  <si>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</si>
  <si>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</si>
  <si>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</si>
  <si>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</si>
  <si>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</si>
  <si>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</si>
  <si>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</si>
  <si>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</si>
  <si>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</si>
  <si>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</si>
  <si>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</si>
  <si>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</si>
  <si>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</si>
  <si>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</si>
  <si>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</si>
  <si>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</si>
  <si>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</si>
  <si>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</si>
  <si>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</si>
  <si>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</si>
  <si>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</si>
  <si>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</si>
  <si>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</si>
  <si>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</si>
  <si>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</si>
  <si>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</si>
  <si>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</si>
  <si>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</si>
  <si>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</si>
  <si>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</si>
  <si>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</si>
  <si>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</si>
  <si>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</si>
  <si>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</si>
  <si>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</si>
  <si>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</si>
  <si>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</si>
  <si>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</si>
  <si>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</si>
  <si>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</si>
  <si>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</si>
  <si>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</si>
  <si>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</si>
  <si>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</si>
  <si>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</si>
  <si>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</si>
  <si>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</si>
  <si>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</si>
  <si>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</si>
  <si>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</si>
  <si>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</si>
  <si>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</si>
  <si>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</si>
  <si>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</si>
  <si>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</si>
  <si>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</si>
  <si>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</si>
  <si>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</si>
  <si>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</si>
  <si>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</si>
  <si>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</si>
  <si>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</si>
  <si>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</si>
  <si>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</si>
  <si>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</si>
  <si>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</si>
  <si>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</si>
  <si>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</si>
  <si>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</si>
  <si>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</si>
  <si>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</si>
  <si>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</si>
  <si>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</si>
  <si>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</si>
  <si>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</si>
  <si>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</si>
  <si>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</si>
  <si>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</si>
  <si>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</si>
  <si>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</si>
  <si>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</si>
  <si>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</si>
  <si>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</si>
  <si>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</si>
  <si>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</si>
  <si>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</si>
  <si>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</si>
  <si>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</si>
  <si>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</si>
  <si>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</si>
  <si>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</si>
  <si>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</si>
  <si>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</si>
  <si>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</si>
  <si>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</si>
  <si>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</si>
  <si>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</si>
  <si>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</si>
  <si>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</si>
  <si>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</si>
  <si>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</si>
  <si>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</si>
  <si>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</si>
  <si>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</si>
  <si>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</si>
  <si>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</si>
  <si>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</si>
  <si>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</si>
  <si>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</si>
  <si>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</si>
  <si>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</si>
  <si>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</si>
  <si>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</si>
  <si>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</si>
  <si>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</si>
  <si>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</si>
  <si>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</si>
  <si>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</si>
  <si>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</si>
  <si>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</si>
  <si>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</si>
  <si>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</si>
  <si>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</si>
  <si>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</si>
  <si>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</si>
  <si>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</si>
  <si>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</si>
  <si>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</si>
  <si>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</si>
  <si>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</si>
  <si>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</si>
  <si>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</si>
  <si>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</si>
  <si>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</si>
  <si>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</si>
  <si>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</si>
  <si>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</si>
  <si>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</si>
  <si>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</si>
  <si>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</si>
  <si>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</si>
  <si>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</si>
  <si>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</si>
  <si>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</si>
  <si>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</si>
  <si>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</si>
  <si>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</si>
  <si>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</si>
  <si>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</si>
  <si>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</si>
  <si>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</si>
  <si>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</si>
  <si>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</si>
  <si>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</si>
  <si>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</si>
  <si>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</si>
  <si>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</si>
  <si>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</si>
  <si>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</si>
  <si>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</si>
  <si>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</si>
  <si>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</si>
  <si>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</si>
  <si>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</si>
  <si>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</si>
  <si>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</si>
  <si>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</si>
  <si>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</si>
  <si>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</si>
  <si>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</si>
  <si>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</si>
  <si>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</si>
  <si>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</si>
  <si>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</si>
  <si>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</si>
  <si>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</si>
  <si>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</si>
  <si>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</si>
  <si>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</si>
  <si>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</si>
  <si>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</si>
  <si>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</si>
  <si>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</si>
  <si>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</si>
  <si>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</si>
  <si>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</si>
  <si>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</si>
  <si>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</si>
  <si>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</si>
  <si>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</si>
  <si>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</si>
  <si>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</si>
  <si>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</si>
  <si>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</si>
  <si>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</si>
  <si>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</si>
  <si>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</si>
  <si>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</si>
  <si>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</si>
  <si>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</si>
  <si>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</si>
  <si>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</si>
  <si>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</si>
  <si>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</si>
  <si>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</si>
  <si>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</si>
  <si>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</si>
  <si>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</si>
  <si>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</si>
  <si>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</si>
  <si>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</si>
  <si>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</si>
  <si>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</si>
  <si>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</si>
  <si>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</si>
  <si>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</si>
  <si>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</si>
  <si>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</si>
  <si>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</si>
  <si>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</si>
  <si>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</si>
  <si>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</si>
  <si>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</si>
  <si>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</si>
  <si>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</si>
  <si>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</si>
  <si>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</si>
  <si>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</si>
  <si>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</si>
  <si>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</si>
  <si>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</si>
  <si>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</si>
  <si>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</si>
  <si>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</si>
  <si>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</si>
  <si>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</si>
  <si>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</si>
  <si>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</si>
  <si>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</si>
  <si>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</si>
  <si>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</si>
  <si>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</si>
  <si>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</si>
  <si>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</si>
  <si>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</si>
  <si>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</si>
  <si>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</si>
  <si>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</si>
  <si>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</si>
  <si>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</si>
  <si>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</si>
  <si>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</si>
  <si>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</si>
  <si>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</si>
  <si>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</si>
  <si>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</si>
  <si>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</si>
  <si>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</si>
  <si>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</si>
  <si>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</si>
  <si>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</si>
  <si>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</si>
  <si>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</si>
  <si>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</si>
  <si>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</si>
  <si>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</si>
  <si>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</si>
  <si>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</si>
  <si>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</si>
  <si>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</si>
  <si>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</si>
  <si>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</si>
  <si>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</si>
  <si>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</si>
  <si>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</si>
  <si>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</si>
  <si>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</si>
  <si>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</si>
  <si>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</si>
  <si>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</si>
  <si>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</si>
  <si>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</si>
  <si>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</si>
  <si>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</si>
  <si>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</si>
  <si>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</si>
  <si>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</si>
  <si>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</si>
  <si>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</si>
  <si>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</si>
  <si>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</si>
  <si>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</si>
  <si>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</si>
  <si>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</si>
  <si>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</si>
  <si>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</si>
  <si>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</si>
  <si>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</si>
  <si>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</si>
  <si>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</si>
  <si>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</si>
  <si>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</si>
  <si>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</si>
  <si>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</si>
  <si>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</si>
  <si>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</si>
  <si>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</si>
  <si>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</si>
  <si>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</si>
  <si>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</si>
  <si>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</si>
  <si>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</si>
  <si>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</si>
  <si>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</si>
  <si>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</si>
  <si>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</si>
  <si>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</si>
  <si>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</si>
  <si>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</si>
  <si>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</si>
  <si>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</si>
  <si>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</si>
  <si>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</si>
  <si>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</si>
  <si>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</si>
  <si>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</si>
  <si>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</si>
  <si>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</si>
  <si>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</si>
  <si>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</si>
  <si>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</si>
  <si>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</si>
  <si>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</si>
  <si>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</si>
  <si>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</si>
  <si>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</si>
  <si>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</si>
  <si>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</si>
  <si>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</si>
  <si>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</si>
  <si>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</si>
  <si>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</si>
  <si>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</si>
  <si>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</si>
  <si>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</si>
  <si>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</si>
  <si>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</si>
  <si>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</si>
  <si>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</si>
  <si>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</si>
  <si>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</si>
  <si>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</si>
  <si>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</si>
  <si>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</si>
  <si>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</si>
  <si>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</si>
  <si>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</si>
  <si>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</si>
  <si>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</si>
  <si>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</si>
  <si>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</si>
  <si>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</si>
  <si>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</si>
  <si>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</si>
  <si>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</si>
  <si>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</si>
  <si>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</si>
  <si>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</si>
  <si>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</si>
  <si>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</si>
  <si>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</si>
  <si>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</si>
  <si>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</si>
  <si>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</si>
  <si>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</si>
  <si>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</si>
  <si>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</si>
  <si>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</si>
  <si>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</si>
  <si>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</si>
  <si>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</si>
  <si>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</si>
  <si>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</si>
  <si>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</si>
  <si>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</si>
  <si>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</si>
  <si>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</si>
  <si>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</si>
  <si>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</si>
  <si>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</si>
  <si>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</si>
  <si>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</si>
  <si>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</si>
  <si>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</si>
  <si>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</si>
  <si>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</si>
  <si>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</si>
  <si>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</si>
  <si>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</si>
  <si>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</si>
  <si>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</si>
  <si>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</si>
  <si>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</si>
  <si>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</si>
  <si>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</si>
  <si>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</si>
  <si>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</si>
  <si>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</si>
  <si>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</si>
  <si>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</si>
  <si>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</si>
  <si>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</si>
  <si>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</si>
  <si>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</si>
  <si>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</si>
  <si>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</si>
  <si>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</si>
  <si>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</si>
  <si>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</si>
  <si>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</si>
  <si>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</si>
  <si>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</si>
  <si>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</si>
  <si>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</si>
  <si>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</si>
  <si>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</si>
  <si>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</si>
  <si>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</si>
  <si>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</si>
  <si>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</si>
  <si>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</si>
  <si>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</si>
  <si>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</si>
  <si>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</si>
  <si>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</si>
  <si>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</si>
  <si>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</si>
  <si>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</si>
  <si>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</si>
  <si>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</si>
  <si>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</si>
  <si>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</si>
  <si>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</si>
  <si>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</si>
  <si>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</si>
  <si>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</si>
  <si>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</si>
  <si>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</si>
  <si>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</si>
  <si>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</si>
  <si>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</si>
  <si>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</si>
  <si>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</si>
  <si>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</si>
  <si>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</si>
  <si>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</si>
  <si>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</si>
  <si>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</si>
  <si>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</si>
  <si>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</si>
  <si>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</si>
  <si>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</si>
  <si>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</si>
  <si>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</si>
  <si>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</si>
  <si>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</si>
  <si>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</si>
  <si>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</si>
  <si>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</si>
  <si>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</si>
  <si>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</si>
  <si>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</si>
  <si>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</si>
  <si>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</si>
  <si>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</si>
  <si>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</si>
  <si>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</si>
  <si>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</si>
  <si>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</si>
  <si>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</si>
  <si>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</si>
  <si>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</si>
  <si>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</si>
  <si>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</si>
  <si>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</si>
  <si>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</si>
  <si>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</si>
  <si>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</si>
  <si>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</si>
  <si>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</si>
  <si>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</si>
  <si>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</si>
  <si>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</si>
  <si>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</si>
  <si>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</si>
  <si>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</si>
  <si>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</si>
  <si>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</si>
  <si>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</si>
  <si>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</si>
  <si>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</si>
  <si>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</si>
  <si>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</si>
  <si>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</si>
  <si>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</si>
  <si>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</si>
  <si>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</si>
  <si>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</si>
  <si>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</si>
  <si>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</si>
  <si>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</si>
  <si>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</si>
  <si>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</si>
  <si>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</si>
  <si>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</si>
  <si>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</si>
  <si>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</si>
  <si>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</si>
  <si>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</si>
  <si>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</si>
  <si>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</si>
  <si>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</si>
  <si>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</si>
  <si>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</si>
  <si>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</si>
  <si>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</si>
  <si>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</si>
  <si>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</si>
  <si>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</si>
  <si>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</si>
  <si>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</si>
  <si>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</si>
  <si>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</si>
  <si>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</si>
  <si>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</si>
  <si>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</si>
  <si>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</si>
  <si>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</si>
  <si>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</si>
  <si>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</si>
  <si>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</si>
  <si>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</si>
  <si>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</si>
  <si>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</si>
  <si>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</si>
  <si>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</si>
  <si>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</si>
  <si>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</si>
  <si>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</si>
  <si>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</si>
  <si>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</si>
  <si>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</si>
  <si>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</si>
  <si>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</si>
  <si>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</si>
  <si>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</si>
  <si>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</si>
  <si>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</si>
  <si>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</si>
  <si>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</si>
  <si>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</si>
  <si>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</si>
  <si>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</si>
  <si>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</si>
  <si>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</si>
  <si>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</si>
  <si>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</si>
  <si>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</si>
  <si>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</si>
  <si>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</si>
  <si>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</si>
  <si>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</si>
  <si>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</si>
  <si>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</si>
  <si>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</si>
  <si>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</si>
  <si>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</si>
  <si>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</si>
  <si>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</si>
  <si>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</si>
  <si>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</si>
  <si>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</si>
  <si>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</si>
  <si>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</si>
  <si>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</si>
  <si>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</si>
  <si>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</si>
  <si>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</si>
  <si>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</si>
  <si>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</si>
  <si>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</si>
  <si>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</si>
  <si>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</si>
  <si>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</si>
  <si>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</si>
  <si>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</si>
  <si>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</si>
  <si>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</si>
  <si>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</si>
  <si>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</si>
  <si>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</si>
  <si>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</si>
  <si>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</si>
  <si>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</si>
  <si>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</si>
  <si>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</si>
  <si>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</si>
  <si>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</si>
  <si>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</si>
  <si>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</si>
  <si>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</si>
  <si>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</si>
  <si>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</si>
  <si>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</si>
  <si>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</si>
  <si>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</si>
  <si>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</si>
  <si>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</si>
  <si>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</si>
  <si>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</si>
  <si>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</si>
  <si>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</si>
  <si>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</si>
  <si>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</si>
  <si>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</si>
  <si>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</si>
  <si>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</si>
  <si>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</si>
  <si>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</si>
  <si>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</si>
  <si>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</si>
  <si>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</si>
  <si>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</si>
  <si>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</si>
  <si>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</si>
  <si>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</si>
  <si>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</si>
  <si>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</si>
  <si>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</si>
  <si>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</si>
  <si>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</si>
  <si>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</si>
  <si>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</si>
  <si>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</si>
  <si>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</si>
  <si>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</si>
  <si>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</si>
  <si>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</si>
  <si>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</si>
  <si>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</si>
  <si>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</si>
  <si>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</si>
  <si>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</si>
  <si>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</si>
  <si>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</si>
  <si>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</si>
  <si>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</si>
  <si>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</si>
  <si>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</si>
  <si>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</si>
  <si>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</si>
  <si>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</si>
  <si>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</si>
  <si>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</si>
  <si>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</si>
  <si>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</si>
  <si>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</si>
  <si>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</si>
  <si>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</si>
  <si>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</si>
  <si>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</si>
  <si>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</si>
  <si>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</si>
  <si>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</si>
  <si>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</si>
  <si>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</si>
  <si>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</si>
  <si>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</si>
  <si>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</si>
  <si>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</si>
  <si>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</si>
  <si>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</si>
  <si>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</si>
  <si>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</si>
  <si>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</si>
  <si>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</si>
  <si>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</si>
  <si>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</si>
  <si>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</si>
  <si>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</si>
  <si>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</si>
  <si>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</si>
  <si>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</si>
  <si>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</si>
  <si>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</si>
  <si>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</si>
  <si>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</si>
  <si>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</si>
  <si>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</si>
  <si>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</si>
  <si>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</si>
  <si>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</si>
  <si>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</si>
  <si>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</si>
  <si>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</si>
  <si>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</si>
  <si>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</si>
  <si>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</si>
  <si>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</si>
  <si>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</si>
  <si>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</si>
  <si>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</si>
  <si>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</si>
  <si>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</si>
  <si>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</si>
  <si>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</si>
  <si>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</si>
  <si>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</si>
  <si>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</si>
  <si>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</si>
  <si>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</si>
  <si>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</si>
  <si>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</si>
  <si>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</si>
  <si>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</si>
  <si>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</si>
  <si>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</si>
  <si>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</si>
  <si>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</si>
  <si>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</si>
  <si>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</si>
  <si>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</si>
  <si>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</si>
  <si>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</si>
  <si>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</si>
  <si>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</si>
  <si>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</si>
  <si>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</si>
  <si>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</si>
  <si>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</si>
  <si>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</si>
  <si>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</si>
  <si>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</si>
  <si>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</si>
  <si>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</si>
  <si>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</si>
  <si>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</si>
  <si>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</si>
  <si>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</si>
  <si>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</si>
  <si>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</si>
  <si>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</si>
  <si>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</si>
  <si>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</si>
  <si>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</si>
  <si>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</si>
  <si>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</si>
  <si>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</si>
  <si>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</si>
  <si>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</si>
  <si>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</si>
  <si>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</si>
  <si>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</si>
  <si>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</si>
  <si>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</si>
  <si>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</si>
  <si>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</si>
  <si>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</si>
  <si>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</si>
  <si>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</si>
  <si>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</si>
  <si>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</si>
  <si>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</si>
  <si>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</si>
  <si>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</si>
  <si>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</si>
  <si>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</si>
  <si>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</si>
  <si>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</si>
  <si>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</si>
  <si>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</si>
  <si>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</si>
  <si>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</si>
  <si>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</si>
  <si>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</si>
  <si>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</si>
  <si>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</si>
  <si>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</si>
  <si>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</si>
  <si>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</si>
  <si>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</si>
  <si>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</si>
  <si>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</si>
  <si>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</si>
  <si>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</si>
  <si>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</si>
  <si>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</si>
  <si>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</si>
  <si>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</si>
  <si>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</si>
  <si>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</si>
  <si>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</si>
  <si>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</si>
  <si>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</si>
  <si>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</si>
  <si>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</si>
  <si>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</si>
  <si>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</si>
  <si>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</si>
  <si>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</si>
  <si>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</si>
  <si>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</si>
  <si>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</si>
  <si>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</si>
  <si>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</si>
  <si>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</si>
  <si>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</si>
  <si>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</si>
  <si>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</si>
  <si>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</si>
  <si>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</si>
  <si>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</si>
  <si>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</si>
  <si>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</si>
  <si>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</si>
  <si>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</si>
  <si>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</si>
  <si>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</si>
  <si>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</si>
  <si>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</si>
  <si>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</si>
  <si>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</si>
  <si>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</si>
  <si>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</si>
  <si>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</si>
  <si>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</si>
  <si>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</si>
  <si>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</si>
  <si>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</si>
  <si>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</si>
  <si>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</si>
  <si>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</si>
  <si>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</si>
  <si>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</si>
  <si>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</si>
  <si>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</si>
  <si>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</si>
  <si>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</si>
  <si>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</si>
  <si>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</si>
  <si>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</si>
  <si>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</si>
  <si>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</si>
  <si>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</si>
  <si>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</si>
  <si>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</si>
  <si>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</si>
  <si>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</si>
  <si>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</si>
  <si>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</si>
  <si>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</si>
  <si>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</si>
  <si>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</si>
  <si>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</si>
  <si>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</si>
  <si>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</si>
  <si>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</si>
  <si>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</si>
  <si>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</si>
  <si>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</si>
  <si>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</si>
  <si>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</si>
  <si>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</si>
  <si>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</si>
  <si>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</si>
  <si>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</si>
  <si>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</si>
  <si>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</si>
  <si>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</si>
  <si>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</si>
  <si>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</si>
  <si>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</si>
  <si>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</si>
  <si>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</si>
  <si>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</si>
  <si>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</si>
  <si>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</si>
  <si>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</si>
  <si>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</si>
  <si>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</si>
  <si>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</si>
  <si>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</si>
  <si>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</si>
  <si>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</si>
  <si>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</si>
  <si>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</si>
  <si>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</si>
  <si>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</si>
  <si>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</si>
  <si>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</si>
  <si>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</si>
  <si>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</si>
  <si>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</si>
  <si>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</si>
  <si>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</si>
  <si>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</si>
  <si>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</si>
  <si>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</si>
  <si>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</si>
  <si>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</si>
  <si>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</si>
  <si>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</si>
  <si>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</si>
  <si>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</si>
  <si>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</si>
  <si>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</si>
  <si>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</si>
  <si>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</si>
  <si>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</si>
  <si>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</si>
  <si>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</si>
  <si>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</si>
  <si>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</si>
  <si>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</si>
  <si>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</si>
  <si>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</si>
  <si>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</si>
  <si>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</si>
  <si>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</si>
  <si>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</si>
  <si>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</si>
  <si>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</si>
  <si>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</si>
  <si>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</si>
  <si>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</si>
  <si>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</si>
  <si>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</si>
  <si>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</si>
  <si>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</si>
  <si>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</si>
  <si>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</si>
  <si>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</si>
  <si>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</si>
  <si>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</si>
  <si>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</si>
  <si>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</si>
  <si>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</si>
  <si>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</si>
  <si>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</si>
  <si>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</si>
  <si>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</si>
  <si>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</si>
  <si>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</si>
  <si>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</si>
  <si>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</si>
  <si>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</si>
  <si>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</si>
  <si>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</si>
  <si>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</si>
  <si>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</si>
  <si>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</si>
  <si>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</si>
  <si>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</si>
  <si>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</si>
  <si>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</si>
  <si>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</si>
  <si>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</si>
  <si>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</si>
  <si>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</si>
  <si>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</si>
  <si>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</si>
  <si>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</si>
  <si>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</si>
  <si>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</si>
  <si>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</si>
  <si>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</si>
  <si>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</si>
  <si>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</si>
  <si>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</si>
  <si>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</si>
  <si>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</si>
  <si>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</si>
  <si>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</si>
  <si>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</si>
  <si>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</si>
  <si>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</si>
  <si>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</si>
  <si>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</si>
  <si>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</si>
  <si>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</si>
  <si>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</si>
  <si>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</si>
  <si>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</si>
  <si>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</si>
  <si>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</si>
  <si>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</si>
  <si>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</si>
  <si>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</si>
  <si>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</si>
  <si>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</si>
  <si>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</si>
  <si>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</si>
  <si>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</si>
  <si>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</si>
  <si>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</si>
  <si>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</si>
  <si>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</si>
  <si>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</si>
  <si>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</si>
  <si>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</si>
  <si>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</si>
  <si>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</si>
  <si>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</si>
  <si>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</si>
  <si>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</si>
  <si>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</si>
  <si>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</si>
  <si>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</si>
  <si>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</si>
  <si>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</si>
  <si>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</si>
  <si>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</si>
  <si>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</si>
  <si>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</si>
  <si>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</si>
  <si>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</si>
  <si>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</si>
  <si>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</si>
  <si>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</si>
  <si>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</si>
  <si>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</si>
  <si>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</si>
  <si>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</si>
  <si>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</si>
  <si>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</si>
  <si>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</si>
  <si>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</si>
  <si>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</si>
  <si>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</si>
  <si>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</si>
  <si>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</si>
  <si>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</si>
  <si>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</si>
  <si>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</si>
  <si>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</si>
  <si>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</si>
  <si>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</si>
  <si>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</si>
  <si>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</si>
  <si>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</si>
  <si>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</si>
  <si>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</si>
  <si>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</si>
  <si>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</si>
  <si>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</si>
  <si>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</si>
  <si>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</si>
  <si>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</si>
  <si>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</si>
  <si>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</si>
  <si>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</si>
  <si>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</si>
  <si>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</si>
  <si>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</si>
  <si>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</si>
  <si>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</si>
  <si>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</si>
  <si>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</si>
  <si>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</si>
  <si>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</si>
  <si>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</si>
  <si>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</si>
  <si>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</si>
  <si>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</si>
  <si>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</si>
  <si>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</si>
  <si>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</si>
  <si>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</si>
  <si>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</si>
  <si>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</si>
  <si>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</si>
  <si>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</si>
  <si>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</si>
  <si>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</si>
  <si>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</si>
  <si>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</si>
  <si>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</si>
  <si>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</si>
  <si>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</si>
  <si>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</si>
  <si>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</si>
  <si>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</si>
  <si>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</si>
  <si>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</si>
  <si>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</si>
  <si>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</si>
  <si>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</si>
  <si>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</si>
  <si>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</si>
  <si>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</si>
  <si>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</si>
  <si>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</si>
  <si>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</si>
  <si>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</si>
  <si>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</si>
  <si>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</si>
  <si>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</si>
  <si>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</si>
  <si>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</si>
  <si>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</si>
  <si>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</si>
  <si>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</si>
  <si>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</si>
  <si>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</si>
  <si>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</si>
  <si>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</si>
  <si>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</si>
  <si>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</si>
  <si>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</si>
  <si>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</si>
  <si>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</si>
  <si>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</si>
  <si>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</si>
  <si>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</si>
  <si>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</si>
  <si>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</si>
  <si>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</si>
  <si>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</si>
  <si>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</si>
  <si>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</si>
  <si>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</si>
  <si>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</si>
  <si>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</si>
  <si>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</si>
  <si>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</si>
  <si>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</si>
  <si>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</si>
  <si>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</si>
  <si>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</si>
  <si>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</si>
  <si>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</si>
  <si>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</si>
  <si>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</si>
  <si>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</si>
  <si>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</si>
  <si>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</si>
  <si>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</si>
  <si>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</si>
  <si>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</si>
  <si>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</si>
  <si>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</si>
  <si>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</si>
  <si>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</si>
  <si>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</si>
  <si>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</si>
  <si>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</si>
  <si>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</si>
  <si>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</si>
  <si>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</si>
  <si>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</si>
  <si>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</si>
  <si>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</si>
  <si>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</si>
  <si>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</si>
  <si>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</si>
  <si>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</si>
  <si>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</si>
  <si>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</si>
  <si>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</si>
  <si>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</si>
  <si>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</si>
  <si>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</si>
  <si>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</si>
  <si>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</si>
  <si>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</si>
  <si>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</si>
  <si>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</si>
  <si>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</si>
  <si>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</si>
  <si>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</si>
  <si>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</si>
  <si>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</si>
  <si>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</si>
  <si>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</si>
  <si>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</si>
  <si>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</si>
  <si>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</si>
  <si>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</si>
  <si>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</si>
  <si>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</si>
  <si>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</si>
  <si>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</si>
  <si>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</si>
  <si>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</si>
  <si>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</si>
  <si>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</si>
  <si>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</si>
  <si>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</si>
  <si>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</si>
  <si>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</si>
  <si>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</si>
  <si>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</si>
  <si>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</si>
  <si>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</si>
  <si>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</si>
  <si>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</si>
  <si>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</si>
  <si>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</si>
  <si>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</si>
  <si>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</si>
  <si>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</si>
  <si>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</si>
  <si>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</si>
  <si>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</si>
  <si>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</si>
  <si>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</si>
  <si>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</si>
  <si>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</si>
  <si>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</si>
  <si>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</si>
  <si>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</si>
  <si>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</si>
  <si>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</si>
  <si>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</si>
  <si>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</si>
  <si>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</si>
  <si>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</si>
  <si>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</si>
  <si>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</si>
  <si>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</si>
  <si>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</si>
  <si>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</si>
  <si>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</si>
  <si>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</si>
  <si>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</si>
  <si>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</si>
  <si>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</si>
  <si>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</si>
  <si>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</si>
  <si>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</si>
  <si>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</si>
  <si>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</si>
  <si>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</si>
  <si>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</si>
  <si>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</si>
  <si>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</si>
  <si>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</si>
  <si>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</si>
  <si>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</si>
  <si>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</si>
  <si>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</si>
  <si>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</si>
  <si>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</si>
  <si>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</si>
  <si>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</si>
  <si>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</si>
  <si>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</si>
  <si>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</si>
  <si>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</si>
  <si>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</si>
  <si>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</si>
  <si>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</si>
  <si>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</si>
  <si>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</si>
  <si>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</si>
  <si>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</si>
  <si>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</si>
  <si>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</si>
  <si>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</si>
  <si>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</si>
  <si>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</si>
  <si>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</si>
  <si>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</si>
  <si>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</si>
  <si>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</si>
  <si>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</si>
  <si>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</si>
  <si>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</si>
  <si>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</si>
  <si>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</si>
  <si>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</si>
  <si>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</si>
  <si>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</si>
  <si>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</si>
  <si>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</si>
  <si>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</si>
  <si>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</si>
  <si>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</si>
  <si>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</si>
  <si>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</si>
  <si>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</si>
  <si>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</si>
  <si>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</si>
  <si>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</si>
  <si>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</si>
  <si>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</si>
  <si>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</si>
  <si>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</si>
  <si>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</si>
  <si>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</si>
  <si>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</si>
  <si>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</si>
  <si>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</si>
  <si>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</si>
  <si>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</si>
  <si>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</si>
  <si>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</si>
  <si>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</si>
  <si>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</si>
  <si>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</si>
  <si>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</si>
  <si>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</si>
  <si>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</si>
  <si>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</si>
  <si>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</si>
  <si>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</si>
  <si>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</si>
  <si>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</si>
  <si>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</si>
  <si>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</si>
  <si>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</si>
  <si>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</si>
  <si>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</si>
  <si>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</si>
  <si>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</si>
  <si>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</si>
  <si>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</si>
  <si>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</si>
  <si>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</si>
  <si>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</si>
  <si>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</si>
  <si>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</si>
  <si>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</si>
  <si>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</si>
  <si>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</si>
  <si>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</si>
  <si>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</si>
  <si>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</si>
  <si>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</si>
  <si>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</si>
  <si>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</si>
  <si>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</si>
  <si>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</si>
  <si>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</si>
  <si>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</si>
  <si>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</si>
  <si>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</si>
  <si>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</si>
  <si>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</si>
  <si>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</si>
  <si>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</si>
  <si>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</si>
  <si>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</si>
  <si>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</si>
  <si>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</si>
  <si>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</si>
  <si>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</si>
  <si>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</si>
  <si>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</si>
  <si>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</si>
  <si>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</si>
  <si>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</si>
  <si>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</si>
  <si>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</si>
  <si>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</si>
  <si>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</si>
  <si>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</si>
  <si>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</si>
  <si>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</si>
  <si>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</si>
  <si>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</si>
  <si>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</si>
  <si>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</si>
  <si>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</si>
  <si>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</si>
  <si>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</si>
  <si>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</si>
  <si>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</si>
  <si>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</si>
  <si>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</si>
  <si>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</si>
  <si>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</si>
  <si>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</si>
  <si>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</si>
  <si>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</si>
  <si>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</si>
  <si>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</si>
  <si>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</si>
  <si>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</si>
  <si>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</si>
  <si>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</si>
  <si>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</si>
  <si>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</si>
  <si>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</si>
  <si>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</si>
  <si>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</si>
  <si>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</si>
  <si>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</si>
  <si>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</si>
  <si>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</si>
  <si>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</si>
  <si>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</si>
  <si>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</si>
  <si>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</si>
  <si>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</si>
  <si>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</si>
  <si>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</si>
  <si>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</si>
  <si>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</si>
  <si>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</si>
  <si>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</si>
  <si>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</si>
  <si>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</si>
  <si>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</si>
  <si>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</si>
  <si>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</si>
  <si>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</si>
  <si>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</si>
  <si>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</si>
  <si>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</si>
  <si>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</si>
  <si>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</si>
  <si>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</si>
  <si>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</si>
  <si>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</si>
  <si>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</si>
  <si>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</si>
  <si>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</si>
  <si>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</si>
  <si>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</si>
  <si>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</si>
  <si>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</si>
  <si>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</si>
  <si>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</si>
  <si>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</si>
  <si>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</si>
  <si>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</si>
  <si>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</si>
  <si>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</si>
  <si>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</si>
  <si>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</si>
  <si>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</si>
  <si>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</si>
  <si>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</si>
  <si>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</si>
  <si>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</si>
  <si>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</si>
  <si>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</si>
  <si>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</si>
  <si>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</si>
  <si>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</si>
  <si>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</si>
  <si>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</si>
  <si>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</si>
  <si>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</si>
  <si>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</si>
  <si>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</si>
  <si>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</si>
  <si>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</si>
  <si>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</si>
  <si>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</si>
  <si>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</si>
  <si>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</si>
  <si>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</si>
  <si>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</si>
  <si>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</si>
  <si>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</si>
  <si>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</si>
  <si>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</si>
  <si>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</si>
  <si>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</si>
  <si>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</si>
  <si>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</si>
  <si>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</si>
  <si>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</si>
  <si>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</si>
  <si>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</si>
  <si>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</si>
  <si>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</si>
  <si>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</si>
  <si>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</si>
  <si>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</si>
  <si>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</si>
  <si>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</si>
  <si>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</si>
  <si>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</si>
  <si>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</si>
  <si>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</si>
  <si>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</si>
  <si>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</si>
  <si>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</si>
  <si>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</si>
  <si>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</si>
  <si>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</si>
  <si>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</si>
  <si>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</si>
  <si>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</si>
  <si>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</si>
  <si>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</si>
  <si>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</si>
  <si>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</si>
  <si>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</si>
  <si>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</si>
  <si>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</si>
  <si>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</si>
  <si>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</si>
  <si>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</si>
  <si>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</si>
  <si>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</si>
  <si>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</si>
  <si>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</si>
  <si>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</si>
  <si>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</si>
  <si>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</si>
  <si>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</si>
  <si>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</si>
  <si>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</si>
  <si>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</si>
  <si>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</si>
  <si>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</si>
  <si>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</si>
  <si>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</si>
  <si>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</si>
  <si>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</si>
  <si>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</si>
  <si>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</si>
  <si>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</si>
  <si>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</si>
  <si>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</si>
  <si>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</si>
  <si>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</si>
  <si>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</si>
  <si>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</si>
  <si>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</si>
  <si>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</si>
  <si>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</si>
  <si>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</si>
  <si>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</si>
  <si>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</si>
  <si>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</si>
  <si>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</si>
  <si>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</si>
  <si>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</si>
  <si>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</si>
  <si>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</si>
  <si>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</si>
  <si>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</si>
  <si>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</si>
  <si>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</si>
  <si>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</si>
  <si>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</si>
  <si>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</si>
  <si>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</si>
  <si>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</si>
  <si>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</si>
  <si>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</si>
  <si>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</si>
  <si>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</si>
  <si>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</si>
  <si>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</si>
  <si>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</si>
  <si>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</si>
  <si>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</si>
  <si>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</si>
  <si>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</si>
  <si>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</si>
  <si>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</si>
  <si>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</si>
  <si>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</si>
  <si>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</si>
  <si>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</si>
  <si>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</si>
  <si>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</si>
  <si>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</si>
  <si>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</si>
  <si>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</si>
  <si>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</si>
  <si>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</si>
  <si>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</si>
  <si>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</si>
  <si>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</si>
  <si>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</si>
  <si>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</si>
  <si>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</si>
  <si>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</si>
  <si>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</si>
  <si>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</si>
  <si>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</si>
  <si>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</si>
  <si>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</si>
  <si>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</si>
  <si>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</si>
  <si>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</si>
  <si>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</si>
  <si>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</si>
  <si>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</si>
  <si>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</si>
  <si>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</si>
  <si>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</si>
  <si>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</si>
  <si>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</si>
  <si>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</si>
  <si>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</si>
  <si>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</si>
  <si>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</si>
  <si>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</si>
  <si>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</si>
  <si>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</si>
  <si>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</si>
  <si>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</si>
  <si>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</si>
  <si>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</si>
  <si>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</si>
  <si>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</si>
  <si>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</si>
  <si>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</si>
  <si>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</si>
  <si>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</si>
  <si>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</si>
  <si>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</si>
  <si>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</si>
  <si>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</si>
  <si>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</si>
  <si>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</si>
  <si>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</si>
  <si>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</si>
  <si>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</si>
  <si>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</si>
  <si>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</si>
  <si>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</si>
  <si>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</si>
  <si>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</si>
  <si>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</si>
  <si>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</si>
  <si>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</si>
  <si>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</si>
  <si>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</si>
  <si>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</si>
  <si>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</si>
  <si>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</si>
  <si>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</si>
  <si>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</si>
  <si>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</si>
  <si>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</si>
  <si>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</si>
  <si>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</si>
  <si>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</si>
  <si>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</si>
  <si>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</si>
  <si>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</si>
  <si>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</si>
  <si>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</si>
  <si>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</si>
  <si>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</si>
  <si>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</si>
  <si>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</si>
  <si>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</si>
  <si>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</si>
  <si>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</si>
  <si>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</si>
  <si>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</si>
  <si>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</si>
  <si>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</si>
  <si>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</si>
  <si>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</si>
  <si>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</si>
  <si>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</si>
  <si>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</si>
  <si>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</si>
  <si>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</si>
  <si>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</si>
  <si>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</si>
  <si>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</si>
  <si>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</si>
  <si>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</si>
  <si>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</si>
  <si>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</si>
  <si>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</si>
  <si>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</si>
  <si>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</si>
  <si>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</si>
  <si>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</si>
  <si>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</si>
  <si>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</si>
  <si>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</si>
  <si>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</si>
  <si>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</si>
  <si>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</si>
  <si>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</si>
  <si>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</si>
  <si>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</si>
  <si>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</si>
  <si>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</si>
  <si>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</si>
  <si>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</si>
  <si>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</si>
  <si>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</si>
  <si>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</si>
  <si>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</si>
  <si>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</si>
  <si>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</si>
  <si>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</si>
  <si>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</si>
  <si>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</si>
  <si>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</si>
  <si>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</si>
  <si>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</si>
  <si>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</si>
  <si>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</si>
  <si>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</si>
  <si>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</si>
  <si>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</si>
  <si>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</si>
  <si>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</si>
  <si>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</si>
  <si>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</si>
  <si>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</si>
  <si>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</si>
  <si>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</si>
  <si>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</si>
  <si>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</si>
  <si>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</si>
  <si>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</si>
  <si>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</si>
  <si>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</si>
  <si>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</si>
  <si>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</si>
  <si>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</si>
  <si>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</si>
  <si>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</si>
  <si>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</si>
  <si>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</si>
  <si>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</si>
  <si>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</si>
  <si>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</si>
  <si>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</si>
  <si>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</si>
  <si>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</si>
  <si>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</si>
  <si>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</si>
  <si>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</si>
  <si>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</si>
  <si>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</si>
  <si>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</si>
  <si>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</si>
  <si>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</si>
  <si>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</si>
  <si>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</si>
  <si>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</si>
  <si>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</si>
  <si>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</si>
  <si>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</si>
  <si>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</si>
  <si>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</si>
  <si>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</si>
  <si>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</si>
  <si>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</si>
  <si>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</si>
  <si>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</si>
  <si>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</si>
  <si>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</si>
  <si>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</si>
  <si>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</si>
  <si>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</si>
  <si>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</si>
  <si>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</si>
  <si>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</si>
  <si>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</si>
  <si>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</si>
  <si>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</si>
  <si>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</si>
  <si>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</si>
  <si>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</si>
  <si>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</si>
  <si>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</si>
  <si>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</si>
  <si>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</si>
  <si>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</si>
  <si>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</si>
  <si>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</si>
  <si>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</si>
  <si>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</si>
  <si>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</si>
  <si>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</si>
  <si>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</si>
  <si>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</si>
  <si>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</si>
  <si>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</si>
  <si>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</si>
  <si>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</si>
  <si>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</si>
  <si>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</si>
  <si>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</si>
  <si>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</si>
  <si>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</si>
  <si>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</si>
  <si>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</si>
  <si>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</si>
  <si>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</si>
  <si>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</si>
  <si>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</si>
  <si>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</si>
  <si>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</si>
  <si>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</si>
  <si>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</si>
  <si>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</si>
  <si>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</si>
  <si>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</si>
  <si>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</si>
  <si>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</si>
  <si>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</si>
  <si>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</si>
  <si>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</si>
  <si>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</si>
  <si>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</si>
  <si>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</si>
  <si>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</si>
  <si>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</si>
  <si>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</si>
  <si>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</si>
  <si>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</si>
  <si>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</si>
  <si>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</si>
  <si>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</si>
  <si>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</si>
  <si>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</si>
  <si>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</si>
  <si>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</si>
  <si>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</si>
  <si>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</si>
  <si>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</si>
  <si>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</si>
  <si>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</si>
  <si>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</si>
  <si>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</si>
  <si>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</si>
  <si>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</si>
  <si>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</si>
  <si>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</si>
  <si>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</si>
  <si>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</si>
  <si>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</si>
  <si>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</si>
  <si>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</si>
  <si>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</si>
  <si>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</si>
  <si>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</si>
  <si>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</si>
  <si>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</si>
  <si>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</si>
  <si>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</si>
  <si>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</si>
  <si>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</si>
  <si>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</si>
  <si>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</si>
  <si>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</si>
  <si>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</si>
  <si>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</si>
  <si>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</si>
  <si>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</si>
  <si>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</si>
  <si>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</si>
  <si>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</si>
  <si>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</si>
  <si>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</si>
  <si>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</si>
  <si>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</si>
  <si>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</si>
  <si>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</si>
  <si>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</si>
  <si>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</si>
  <si>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</si>
  <si>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</si>
  <si>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</si>
  <si>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</si>
  <si>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</si>
  <si>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</si>
  <si>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</si>
  <si>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</si>
  <si>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</si>
  <si>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</si>
  <si>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</si>
  <si>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</si>
  <si>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</si>
  <si>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</si>
  <si>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</si>
  <si>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</si>
  <si>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</si>
  <si>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</si>
  <si>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</si>
  <si>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</si>
  <si>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</si>
  <si>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</si>
  <si>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</si>
  <si>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</si>
  <si>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</si>
  <si>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</si>
  <si>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</si>
  <si>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</si>
  <si>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</si>
  <si>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</si>
  <si>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</si>
  <si>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</si>
  <si>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</si>
  <si>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</si>
  <si>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</si>
  <si>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</si>
  <si>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</si>
  <si>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</si>
  <si>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</si>
  <si>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</si>
  <si>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</si>
  <si>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</si>
  <si>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</si>
  <si>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</si>
  <si>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</si>
  <si>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</si>
  <si>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</si>
  <si>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</si>
  <si>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</si>
  <si>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</si>
  <si>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</si>
  <si>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</si>
  <si>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</si>
  <si>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</si>
  <si>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</si>
  <si>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</si>
  <si>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</si>
  <si>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</si>
  <si>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</si>
  <si>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</si>
  <si>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</si>
  <si>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</si>
  <si>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</si>
  <si>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</si>
  <si>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</si>
  <si>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</si>
  <si>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</si>
  <si>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</si>
  <si>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</si>
  <si>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</si>
  <si>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</si>
  <si>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</si>
  <si>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</si>
  <si>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</si>
  <si>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</si>
  <si>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</si>
  <si>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</si>
  <si>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</si>
  <si>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</si>
  <si>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</si>
  <si>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</si>
  <si>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</si>
  <si>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</si>
  <si>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</si>
  <si>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</si>
  <si>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</si>
  <si>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</si>
  <si>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</si>
  <si>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</si>
  <si>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</si>
  <si>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</si>
  <si>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</si>
  <si>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</si>
  <si>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</si>
  <si>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</si>
  <si>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</si>
  <si>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</si>
  <si>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</si>
  <si>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</si>
  <si>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</si>
  <si>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</si>
  <si>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</si>
  <si>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</si>
  <si>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</si>
  <si>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</si>
  <si>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</si>
  <si>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</si>
  <si>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</si>
  <si>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</si>
  <si>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</si>
  <si>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</si>
  <si>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</si>
  <si>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</si>
  <si>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</si>
  <si>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</si>
  <si>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</si>
  <si>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</si>
  <si>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</si>
  <si>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</si>
  <si>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</si>
  <si>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</si>
  <si>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</si>
  <si>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</si>
  <si>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</si>
  <si>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</si>
  <si>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</si>
  <si>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</si>
  <si>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</si>
  <si>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</si>
  <si>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</si>
  <si>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</si>
  <si>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</si>
  <si>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</si>
  <si>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</si>
  <si>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</si>
  <si>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</si>
  <si>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</si>
  <si>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</si>
  <si>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</si>
  <si>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</si>
  <si>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</si>
  <si>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</si>
  <si>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</si>
  <si>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</si>
  <si>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</si>
  <si>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</si>
  <si>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</si>
  <si>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</si>
  <si>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</si>
  <si>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</si>
  <si>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</si>
  <si>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</si>
  <si>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</si>
  <si>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</si>
  <si>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</si>
  <si>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</si>
  <si>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</si>
  <si>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</si>
  <si>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</si>
  <si>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</si>
  <si>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</si>
  <si>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</si>
  <si>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</si>
  <si>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</si>
  <si>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</si>
  <si>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</si>
  <si>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</si>
  <si>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</si>
  <si>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</si>
  <si>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</si>
  <si>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</si>
  <si>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</si>
  <si>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</si>
  <si>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</si>
  <si>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</si>
  <si>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</si>
  <si>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</si>
  <si>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</si>
  <si>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</si>
  <si>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</si>
  <si>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</si>
  <si>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</si>
  <si>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</si>
  <si>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</si>
  <si>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</si>
  <si>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</si>
  <si>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</si>
  <si>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</si>
  <si>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</si>
  <si>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</si>
  <si>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</si>
  <si>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</si>
  <si>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</si>
  <si>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</si>
  <si>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</si>
  <si>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</si>
  <si>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</si>
  <si>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</si>
  <si>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</si>
  <si>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</si>
  <si>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</si>
  <si>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</si>
  <si>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</si>
  <si>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</si>
  <si>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</si>
  <si>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</si>
  <si>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</si>
  <si>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</si>
  <si>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</si>
  <si>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</si>
  <si>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</si>
  <si>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</si>
  <si>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</si>
  <si>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</si>
  <si>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</si>
  <si>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</si>
  <si>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</si>
  <si>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</si>
  <si>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</si>
  <si>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</si>
  <si>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</si>
  <si>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</si>
  <si>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</si>
  <si>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</si>
  <si>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</si>
  <si>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</si>
  <si>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</si>
  <si>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</si>
  <si>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</si>
  <si>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</si>
  <si>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</si>
  <si>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</si>
  <si>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</si>
  <si>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</si>
  <si>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</si>
  <si>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</si>
  <si>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</si>
  <si>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</si>
  <si>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</si>
  <si>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</si>
  <si>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</si>
  <si>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</si>
  <si>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</si>
  <si>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</si>
  <si>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</si>
  <si>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</si>
  <si>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</si>
  <si>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</si>
  <si>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</si>
  <si>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</si>
  <si>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</si>
  <si>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</si>
  <si>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</si>
  <si>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</si>
  <si>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</si>
  <si>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</si>
  <si>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</si>
  <si>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</si>
  <si>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</si>
  <si>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</si>
  <si>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</si>
  <si>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</si>
  <si>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</si>
  <si>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</si>
  <si>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</si>
  <si>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</si>
  <si>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</si>
  <si>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</si>
  <si>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</si>
  <si>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</si>
  <si>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</si>
  <si>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</si>
  <si>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</si>
  <si>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</si>
  <si>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</si>
  <si>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</si>
  <si>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</si>
  <si>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</si>
  <si>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</si>
  <si>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</si>
  <si>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</si>
  <si>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</si>
  <si>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</si>
  <si>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</si>
  <si>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</si>
  <si>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</si>
  <si>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</si>
  <si>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</si>
  <si>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</si>
  <si>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</si>
  <si>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</si>
  <si>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</si>
  <si>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</si>
  <si>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</si>
  <si>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</si>
  <si>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</si>
  <si>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</si>
  <si>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</si>
  <si>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</si>
  <si>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</si>
  <si>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</si>
  <si>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</si>
  <si>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</si>
  <si>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</si>
  <si>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</si>
  <si>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</si>
  <si>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</si>
  <si>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</si>
  <si>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</si>
  <si>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</si>
  <si>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</si>
  <si>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</si>
  <si>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</si>
  <si>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</si>
  <si>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</si>
  <si>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</si>
  <si>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</si>
  <si>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</si>
  <si>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</si>
  <si>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</si>
  <si>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</si>
  <si>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</si>
  <si>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</si>
  <si>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</si>
  <si>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</si>
  <si>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</si>
  <si>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</si>
  <si>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</si>
  <si>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</si>
  <si>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</si>
  <si>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</si>
  <si>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</si>
  <si>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</si>
  <si>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</si>
  <si>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</si>
  <si>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</si>
  <si>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</si>
  <si>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</si>
  <si>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</si>
  <si>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</si>
  <si>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</si>
  <si>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</si>
  <si>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</si>
  <si>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</si>
  <si>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</si>
  <si>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</si>
  <si>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</si>
  <si>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</si>
  <si>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</si>
  <si>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</si>
  <si>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</si>
  <si>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</si>
  <si>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</si>
  <si>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</si>
  <si>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</si>
  <si>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</si>
  <si>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</si>
  <si>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</si>
  <si>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</si>
  <si>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</si>
  <si>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</si>
  <si>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</si>
  <si>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</si>
  <si>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</si>
  <si>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</si>
  <si>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</si>
  <si>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</si>
  <si>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</si>
  <si>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</si>
  <si>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</si>
  <si>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</si>
  <si>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</si>
  <si>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</si>
  <si>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</si>
  <si>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</si>
  <si>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</si>
  <si>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</si>
  <si>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</si>
  <si>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</si>
  <si>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</si>
  <si>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</si>
  <si>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</si>
  <si>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</si>
  <si>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</si>
  <si>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</si>
  <si>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</si>
  <si>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</si>
  <si>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</si>
  <si>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</si>
  <si>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</si>
  <si>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</si>
  <si>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</si>
  <si>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</si>
  <si>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</si>
  <si>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</si>
  <si>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</si>
  <si>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</si>
  <si>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</si>
  <si>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</si>
  <si>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</si>
  <si>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</si>
  <si>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</si>
  <si>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</si>
  <si>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</si>
  <si>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</si>
  <si>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</si>
  <si>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</si>
  <si>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</si>
  <si>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</si>
  <si>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</si>
  <si>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</si>
  <si>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</si>
  <si>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</si>
  <si>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</si>
  <si>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</si>
  <si>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</si>
  <si>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</si>
  <si>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</si>
  <si>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</si>
  <si>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</si>
  <si>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</si>
  <si>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</si>
  <si>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</si>
  <si>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</si>
  <si>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</si>
  <si>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</si>
  <si>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</si>
  <si>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</si>
  <si>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</si>
  <si>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</si>
  <si>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</si>
  <si>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</si>
  <si>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</si>
  <si>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</si>
  <si>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</si>
  <si>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</si>
  <si>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</si>
  <si>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</si>
  <si>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</si>
  <si>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</si>
  <si>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</si>
  <si>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</si>
  <si>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</si>
  <si>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</si>
  <si>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</si>
  <si>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</si>
  <si>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</si>
  <si>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</si>
  <si>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</si>
  <si>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</si>
  <si>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</si>
  <si>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</si>
  <si>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</si>
  <si>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</si>
  <si>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</si>
  <si>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</si>
  <si>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</si>
  <si>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</si>
  <si>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</si>
  <si>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</si>
  <si>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</si>
  <si>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</si>
  <si>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</si>
  <si>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</si>
  <si>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</si>
  <si>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</si>
  <si>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</si>
  <si>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</si>
  <si>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</si>
  <si>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</si>
  <si>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</si>
  <si>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</si>
  <si>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</si>
  <si>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</si>
  <si>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</si>
  <si>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</si>
  <si>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</si>
  <si>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</si>
  <si>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</si>
  <si>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</si>
  <si>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</si>
  <si>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</si>
  <si>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</si>
  <si>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</si>
  <si>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</si>
  <si>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</si>
  <si>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</si>
  <si>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</si>
  <si>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</si>
  <si>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</si>
  <si>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</si>
  <si>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</si>
  <si>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</si>
  <si>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</si>
  <si>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</si>
  <si>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</si>
  <si>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</si>
  <si>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</si>
  <si>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</si>
  <si>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</si>
  <si>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</si>
  <si>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</si>
  <si>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</si>
  <si>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</si>
  <si>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</si>
  <si>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</si>
  <si>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</si>
  <si>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</si>
  <si>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</si>
  <si>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</si>
  <si>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</si>
  <si>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</si>
  <si>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</si>
  <si>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</si>
  <si>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</si>
  <si>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</si>
  <si>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</si>
  <si>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</si>
  <si>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</si>
  <si>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</si>
  <si>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</si>
  <si>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</si>
  <si>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</si>
  <si>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</si>
  <si>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</si>
  <si>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</si>
  <si>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</si>
  <si>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</si>
  <si>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</si>
  <si>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</si>
  <si>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</si>
  <si>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</si>
  <si>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</si>
  <si>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</si>
  <si>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</si>
  <si>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</si>
  <si>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</si>
  <si>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</si>
  <si>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</si>
  <si>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</si>
  <si>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</si>
  <si>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</si>
  <si>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</si>
  <si>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</si>
  <si>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</si>
  <si>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</si>
  <si>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</si>
  <si>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</si>
  <si>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</si>
  <si>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</si>
  <si>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</si>
  <si>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</si>
  <si>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</si>
  <si>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</si>
  <si>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</si>
  <si>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</si>
  <si>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</si>
  <si>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</si>
  <si>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</si>
  <si>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</si>
  <si>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</si>
  <si>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</si>
  <si>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</si>
  <si>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</si>
  <si>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</si>
  <si>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</si>
  <si>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</si>
  <si>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</si>
  <si>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</si>
  <si>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</si>
  <si>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</si>
  <si>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</si>
  <si>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</si>
  <si>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</si>
  <si>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</si>
  <si>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</si>
  <si>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</si>
  <si>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</si>
  <si>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</si>
  <si>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</si>
  <si>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</si>
  <si>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</si>
  <si>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</si>
  <si>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</si>
  <si>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</si>
  <si>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</si>
  <si>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</si>
  <si>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</si>
  <si>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</si>
  <si>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</si>
  <si>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</si>
  <si>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</si>
  <si>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</si>
  <si>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</si>
  <si>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</si>
  <si>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</si>
  <si>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</si>
  <si>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</si>
  <si>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</si>
  <si>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</si>
  <si>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</si>
  <si>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</si>
  <si>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</si>
  <si>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</si>
  <si>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</si>
  <si>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</si>
  <si>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</si>
  <si>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</si>
  <si>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</si>
  <si>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</si>
  <si>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</si>
  <si>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</si>
  <si>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</si>
  <si>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</si>
  <si>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</si>
  <si>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</si>
  <si>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</si>
  <si>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</si>
  <si>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</si>
  <si>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</si>
  <si>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</si>
  <si>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</si>
  <si>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</si>
  <si>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</si>
  <si>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</si>
  <si>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</si>
  <si>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</si>
  <si>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</si>
  <si>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</si>
  <si>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</si>
  <si>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</si>
  <si>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</si>
  <si>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</si>
  <si>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</si>
  <si>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</si>
  <si>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</si>
  <si>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</si>
  <si>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</si>
  <si>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</si>
  <si>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</si>
  <si>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</si>
  <si>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</si>
  <si>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</si>
  <si>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</si>
  <si>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</si>
  <si>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</si>
  <si>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</si>
  <si>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</si>
  <si>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</si>
  <si>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</si>
  <si>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</si>
  <si>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</si>
  <si>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</si>
  <si>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</si>
  <si>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</si>
  <si>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</si>
  <si>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</si>
  <si>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</si>
  <si>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</si>
  <si>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</si>
  <si>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</si>
  <si>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</si>
  <si>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</si>
  <si>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</si>
  <si>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</si>
  <si>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</si>
  <si>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</si>
  <si>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</si>
  <si>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</si>
  <si>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</si>
  <si>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</si>
  <si>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</si>
  <si>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</si>
  <si>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</si>
  <si>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</si>
  <si>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</si>
  <si>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</si>
  <si>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</si>
  <si>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</si>
  <si>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</si>
  <si>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</si>
  <si>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</si>
  <si>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</si>
  <si>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</si>
  <si>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</si>
  <si>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</si>
  <si>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</si>
  <si>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</si>
  <si>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</si>
  <si>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</si>
  <si>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</si>
  <si>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</si>
  <si>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</si>
  <si>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</si>
  <si>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</si>
  <si>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</si>
  <si>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</si>
  <si>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</si>
  <si>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</si>
  <si>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</si>
  <si>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</si>
  <si>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</si>
  <si>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</si>
  <si>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</si>
  <si>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</si>
  <si>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</si>
  <si>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</si>
  <si>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</si>
  <si>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</si>
  <si>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</si>
  <si>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</si>
  <si>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</si>
  <si>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</si>
  <si>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</si>
  <si>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</si>
  <si>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</si>
  <si>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</si>
  <si>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</si>
  <si>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</si>
  <si>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</si>
  <si>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</si>
  <si>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</si>
  <si>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</si>
  <si>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</si>
  <si>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</si>
  <si>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</si>
  <si>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</si>
  <si>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</si>
  <si>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</si>
  <si>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</si>
  <si>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</si>
  <si>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</si>
  <si>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</si>
  <si>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</si>
  <si>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</si>
  <si>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</si>
  <si>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</si>
  <si>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</si>
  <si>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</si>
  <si>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</si>
  <si>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</si>
  <si>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</si>
  <si>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</si>
  <si>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</si>
  <si>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</si>
  <si>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</si>
  <si>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</si>
  <si>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</si>
  <si>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</si>
  <si>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</si>
  <si>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</si>
  <si>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</si>
  <si>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</si>
  <si>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</si>
  <si>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</si>
  <si>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</si>
  <si>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</si>
  <si>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</si>
  <si>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</si>
  <si>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</si>
  <si>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</si>
  <si>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</si>
  <si>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</si>
  <si>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</si>
  <si>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</si>
  <si>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</si>
  <si>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</si>
  <si>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</si>
  <si>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</si>
  <si>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</si>
  <si>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</si>
  <si>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</si>
  <si>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</si>
  <si>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</si>
  <si>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</si>
  <si>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</si>
  <si>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</si>
  <si>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</si>
  <si>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</si>
  <si>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</si>
  <si>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</si>
  <si>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</si>
  <si>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</si>
  <si>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</si>
  <si>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</si>
  <si>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</si>
  <si>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</si>
  <si>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</si>
  <si>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</si>
  <si>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</si>
  <si>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</si>
  <si>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</si>
  <si>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</si>
  <si>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</si>
  <si>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</si>
  <si>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</si>
  <si>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</si>
  <si>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</si>
  <si>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</si>
  <si>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</si>
  <si>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</si>
  <si>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</si>
  <si>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</si>
  <si>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</si>
  <si>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</si>
  <si>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</si>
  <si>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</si>
  <si>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</si>
  <si>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</si>
  <si>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</si>
  <si>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</si>
  <si>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</si>
  <si>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</si>
  <si>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</si>
  <si>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</si>
  <si>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</si>
  <si>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</si>
  <si>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</si>
  <si>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</si>
  <si>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</si>
  <si>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</si>
  <si>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</si>
  <si>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</si>
  <si>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</si>
  <si>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</si>
  <si>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</si>
  <si>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</si>
  <si>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</si>
  <si>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</si>
  <si>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</si>
  <si>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</si>
  <si>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</si>
  <si>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</si>
  <si>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</si>
  <si>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</si>
  <si>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</si>
  <si>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</si>
  <si>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</si>
  <si>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</si>
  <si>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</si>
  <si>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</si>
  <si>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</si>
  <si>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</si>
  <si>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</si>
  <si>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</si>
  <si>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</si>
  <si>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</si>
  <si>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</si>
  <si>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</si>
  <si>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</si>
  <si>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</si>
  <si>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</si>
  <si>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</si>
  <si>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</si>
  <si>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</si>
  <si>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</si>
  <si>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</si>
  <si>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</si>
  <si>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</si>
  <si>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</si>
  <si>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</si>
  <si>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</si>
  <si>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</si>
  <si>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</si>
  <si>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</si>
  <si>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</si>
  <si>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</si>
  <si>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</si>
  <si>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</si>
  <si>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</si>
  <si>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</si>
  <si>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</si>
  <si>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</si>
  <si>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</si>
  <si>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</si>
  <si>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</si>
  <si>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</si>
  <si>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</si>
  <si>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</si>
  <si>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</si>
  <si>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</si>
  <si>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</si>
  <si>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</si>
  <si>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</si>
  <si>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</si>
  <si>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</si>
  <si>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</si>
  <si>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</si>
  <si>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</si>
  <si>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</si>
  <si>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</si>
  <si>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</si>
  <si>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</si>
  <si>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</si>
  <si>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</si>
  <si>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</si>
  <si>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</si>
  <si>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</si>
  <si>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</si>
  <si>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</si>
  <si>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</si>
  <si>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</si>
  <si>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</si>
  <si>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</si>
  <si>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</si>
  <si>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</si>
  <si>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</si>
  <si>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</si>
  <si>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</si>
  <si>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</si>
  <si>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</si>
  <si>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</si>
  <si>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</si>
  <si>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</si>
  <si>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</si>
  <si>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</si>
  <si>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</si>
  <si>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</si>
  <si>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</si>
  <si>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</si>
  <si>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</si>
  <si>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</si>
  <si>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</si>
  <si>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</si>
  <si>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</si>
  <si>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</si>
  <si>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</si>
  <si>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</si>
  <si>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</si>
  <si>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</si>
  <si>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</si>
  <si>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</si>
  <si>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</si>
  <si>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</si>
  <si>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</si>
  <si>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</si>
  <si>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</si>
  <si>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</si>
  <si>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</si>
  <si>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</si>
  <si>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</si>
  <si>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</si>
  <si>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</si>
  <si>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</si>
  <si>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</si>
  <si>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</si>
  <si>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</si>
  <si>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</si>
  <si>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</si>
  <si>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</si>
  <si>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</si>
  <si>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</si>
  <si>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</si>
  <si>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</si>
  <si>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</si>
  <si>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</si>
  <si>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</si>
  <si>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</si>
  <si>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</si>
  <si>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</si>
  <si>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</si>
  <si>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</si>
  <si>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</si>
  <si>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</si>
  <si>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</si>
  <si>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</si>
  <si>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</si>
  <si>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</si>
  <si>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</si>
  <si>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</si>
  <si>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</si>
  <si>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</si>
  <si>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</si>
  <si>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</si>
  <si>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</si>
  <si>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</si>
  <si>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</si>
  <si>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</si>
  <si>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</si>
  <si>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</si>
  <si>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</si>
  <si>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</si>
  <si>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</si>
  <si>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</si>
  <si>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</si>
  <si>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</si>
  <si>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</si>
  <si>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</si>
  <si>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</si>
  <si>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</si>
  <si>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</si>
  <si>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</si>
  <si>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</si>
  <si>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</si>
  <si>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</si>
  <si>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</si>
  <si>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</si>
  <si>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</si>
  <si>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</si>
  <si>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</si>
  <si>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</si>
  <si>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</si>
  <si>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</si>
  <si>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</si>
  <si>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</si>
  <si>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</si>
  <si>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</si>
  <si>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</si>
  <si>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</si>
  <si>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</si>
  <si>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</si>
  <si>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</si>
  <si>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</si>
  <si>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</si>
  <si>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</si>
  <si>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</si>
  <si>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</si>
  <si>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</si>
  <si>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</si>
  <si>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</si>
  <si>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</si>
  <si>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</si>
  <si>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</si>
  <si>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</si>
  <si>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</si>
  <si>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</si>
  <si>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</si>
  <si>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</si>
  <si>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</si>
  <si>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</si>
  <si>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</si>
  <si>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</si>
  <si>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</si>
  <si>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</si>
  <si>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</si>
  <si>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</si>
  <si>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</si>
  <si>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</si>
  <si>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</si>
  <si>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</si>
  <si>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</si>
  <si>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</si>
  <si>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</si>
  <si>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</si>
  <si>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</si>
  <si>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</si>
  <si>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</si>
  <si>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</si>
  <si>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</si>
  <si>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</si>
  <si>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</si>
  <si>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</si>
  <si>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</si>
  <si>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</si>
  <si>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</si>
  <si>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</si>
  <si>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</si>
  <si>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</si>
  <si>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</si>
  <si>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</si>
  <si>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</si>
  <si>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</si>
  <si>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</si>
  <si>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</si>
  <si>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</si>
  <si>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</si>
  <si>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</si>
  <si>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</si>
  <si>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</si>
  <si>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</si>
  <si>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</si>
  <si>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</si>
  <si>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</si>
  <si>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</si>
  <si>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</si>
  <si>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</si>
  <si>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</si>
  <si>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</si>
  <si>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</si>
  <si>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</si>
  <si>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</si>
  <si>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</si>
  <si>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</si>
  <si>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</si>
  <si>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</si>
  <si>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</si>
  <si>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</si>
  <si>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</si>
  <si>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</si>
  <si>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</si>
  <si>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</si>
  <si>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</si>
  <si>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</si>
  <si>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</si>
  <si>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</si>
  <si>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</si>
  <si>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</si>
  <si>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</si>
  <si>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</si>
  <si>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</si>
  <si>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</si>
  <si>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</si>
  <si>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</si>
  <si>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</si>
  <si>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</si>
  <si>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</si>
  <si>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</si>
  <si>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</si>
  <si>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</si>
  <si>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</si>
  <si>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</si>
  <si>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</si>
  <si>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</si>
  <si>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</si>
  <si>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</si>
  <si>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</si>
  <si>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</si>
  <si>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</si>
  <si>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</si>
  <si>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</si>
  <si>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</si>
  <si>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</si>
  <si>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</si>
  <si>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</si>
  <si>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</si>
  <si>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</si>
  <si>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</si>
  <si>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</si>
  <si>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</si>
  <si>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</si>
  <si>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</si>
  <si>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</si>
  <si>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</si>
  <si>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</si>
  <si>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</si>
  <si>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</si>
  <si>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</si>
  <si>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</si>
  <si>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</si>
  <si>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</si>
  <si>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</si>
  <si>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</si>
  <si>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</si>
  <si>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</si>
  <si>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</si>
  <si>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</si>
  <si>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</si>
  <si>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</si>
  <si>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</si>
  <si>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</si>
  <si>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</si>
  <si>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</si>
  <si>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</si>
  <si>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</si>
  <si>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</si>
  <si>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</si>
  <si>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</si>
  <si>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</si>
  <si>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</si>
  <si>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</si>
  <si>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</si>
  <si>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</si>
  <si>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</si>
  <si>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</si>
  <si>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</si>
  <si>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</si>
  <si>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</si>
  <si>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</si>
  <si>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</si>
  <si>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</si>
  <si>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</si>
  <si>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</si>
  <si>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</si>
  <si>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</si>
  <si>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</si>
  <si>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</si>
  <si>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</si>
  <si>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</si>
  <si>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</si>
  <si>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</si>
  <si>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</si>
  <si>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</si>
  <si>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</si>
  <si>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</si>
  <si>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</si>
  <si>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</si>
  <si>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</si>
  <si>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</si>
  <si>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</si>
  <si>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</si>
  <si>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</si>
  <si>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</si>
  <si>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</si>
  <si>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</si>
  <si>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</si>
  <si>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</si>
  <si>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</si>
  <si>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</si>
  <si>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</si>
  <si>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</si>
  <si>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</si>
  <si>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</si>
  <si>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</si>
  <si>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</si>
  <si>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</si>
  <si>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</si>
  <si>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</si>
  <si>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</si>
  <si>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</si>
  <si>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</si>
  <si>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</si>
  <si>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</si>
  <si>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</si>
  <si>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</si>
  <si>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</si>
  <si>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</si>
  <si>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</si>
  <si>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</si>
  <si>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</si>
  <si>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</si>
  <si>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</si>
  <si>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</si>
  <si>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</si>
  <si>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</si>
  <si>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</si>
  <si>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</si>
  <si>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</si>
  <si>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</si>
  <si>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</si>
  <si>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</si>
  <si>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</si>
  <si>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</si>
  <si>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</si>
  <si>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</si>
  <si>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</si>
  <si>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</si>
  <si>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</si>
  <si>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</si>
  <si>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</si>
  <si>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</si>
  <si>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</si>
  <si>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</si>
  <si>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</si>
  <si>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</si>
  <si>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</si>
  <si>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</si>
  <si>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</si>
  <si>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</si>
  <si>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</si>
  <si>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</si>
  <si>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</si>
  <si>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</si>
  <si>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</si>
  <si>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</si>
  <si>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</si>
  <si>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</si>
  <si>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</si>
  <si>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</si>
  <si>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</si>
  <si>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</si>
  <si>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</si>
  <si>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</si>
  <si>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</si>
  <si>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</si>
  <si>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</si>
  <si>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</si>
  <si>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</si>
  <si>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</si>
  <si>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</si>
  <si>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</si>
  <si>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</si>
  <si>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</si>
  <si>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</si>
  <si>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</si>
  <si>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</si>
  <si>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</si>
  <si>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</si>
  <si>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</si>
  <si>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</si>
  <si>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</si>
  <si>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</si>
  <si>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</si>
  <si>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</si>
  <si>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</si>
  <si>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</si>
  <si>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</si>
  <si>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</si>
  <si>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</si>
  <si>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</si>
  <si>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</si>
  <si>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</si>
  <si>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</si>
  <si>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</si>
  <si>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</si>
  <si>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</si>
  <si>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</si>
  <si>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</si>
  <si>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</si>
  <si>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</si>
  <si>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</si>
  <si>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</si>
  <si>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</si>
  <si>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</si>
  <si>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</si>
  <si>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</si>
  <si>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</si>
  <si>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</si>
  <si>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</si>
  <si>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</si>
  <si>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</si>
  <si>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</si>
  <si>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</si>
  <si>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</si>
  <si>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</si>
  <si>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</si>
  <si>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</si>
  <si>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</si>
  <si>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</si>
  <si>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</si>
  <si>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</si>
  <si>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</si>
  <si>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</si>
  <si>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</si>
  <si>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</si>
  <si>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</si>
  <si>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</si>
  <si>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</si>
  <si>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</si>
  <si>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</si>
  <si>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</si>
  <si>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</si>
  <si>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</si>
  <si>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</si>
  <si>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</si>
  <si>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</si>
  <si>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</si>
  <si>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</si>
  <si>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</si>
  <si>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</si>
  <si>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</si>
  <si>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</si>
  <si>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</si>
  <si>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</si>
  <si>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</si>
  <si>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</si>
  <si>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</si>
  <si>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</si>
  <si>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</si>
  <si>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</si>
  <si>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</si>
  <si>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</si>
  <si>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</si>
  <si>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</si>
  <si>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</si>
  <si>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</si>
  <si>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</si>
  <si>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</si>
  <si>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</si>
  <si>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</si>
  <si>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</si>
  <si>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</si>
  <si>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</si>
  <si>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</si>
  <si>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</si>
  <si>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</si>
  <si>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</si>
  <si>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</si>
  <si>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</si>
  <si>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</si>
  <si>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</si>
  <si>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</si>
  <si>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</si>
  <si>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</si>
  <si>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</si>
  <si>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</si>
  <si>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</si>
  <si>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</si>
  <si>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</si>
  <si>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</si>
  <si>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</si>
  <si>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</si>
  <si>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</si>
  <si>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</si>
  <si>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</si>
  <si>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</si>
  <si>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</si>
  <si>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</si>
  <si>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</si>
  <si>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</si>
  <si>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</si>
  <si>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</si>
  <si>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</si>
  <si>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</si>
  <si>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</si>
  <si>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</si>
  <si>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</si>
  <si>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</si>
  <si>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</si>
  <si>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</si>
  <si>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</si>
  <si>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</si>
  <si>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</si>
  <si>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</si>
  <si>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</si>
  <si>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</si>
  <si>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</si>
  <si>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</si>
  <si>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</si>
  <si>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</si>
  <si>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</si>
  <si>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</si>
  <si>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</si>
  <si>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</si>
  <si>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</si>
  <si>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</si>
  <si>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</si>
  <si>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</si>
  <si>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</si>
  <si>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</si>
  <si>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</si>
  <si>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</si>
  <si>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</si>
  <si>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</si>
  <si>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</si>
  <si>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</si>
  <si>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</si>
  <si>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</si>
  <si>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</si>
  <si>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</si>
  <si>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</si>
  <si>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</si>
  <si>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</si>
  <si>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</si>
  <si>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</si>
  <si>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</si>
  <si>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</si>
  <si>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</si>
  <si>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</si>
  <si>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</si>
  <si>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</si>
  <si>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</si>
  <si>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</si>
  <si>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</si>
  <si>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</si>
  <si>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</si>
  <si>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</si>
  <si>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</si>
  <si>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</si>
  <si>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</si>
  <si>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</si>
  <si>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</si>
  <si>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</si>
  <si>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</si>
  <si>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</si>
  <si>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</si>
  <si>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</si>
  <si>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</si>
  <si>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</si>
  <si>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</si>
  <si>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</si>
  <si>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</si>
  <si>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</si>
  <si>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</si>
  <si>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</si>
  <si>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</si>
  <si>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</si>
  <si>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</si>
  <si>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</si>
  <si>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</si>
  <si>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</si>
  <si>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</si>
  <si>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</si>
  <si>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</si>
  <si>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</si>
  <si>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</si>
  <si>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</si>
  <si>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</si>
  <si>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</si>
  <si>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</si>
  <si>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</si>
  <si>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</si>
  <si>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</si>
  <si>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</si>
  <si>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</si>
  <si>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</si>
  <si>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</si>
  <si>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</si>
  <si>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</si>
  <si>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</si>
  <si>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</si>
  <si>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</si>
  <si>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</si>
  <si>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</si>
  <si>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</si>
  <si>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</si>
  <si>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</si>
  <si>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</si>
  <si>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</si>
  <si>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</si>
  <si>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</si>
  <si>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</si>
  <si>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</si>
  <si>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</si>
  <si>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</si>
  <si>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</si>
  <si>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</si>
  <si>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</si>
  <si>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</si>
  <si>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</si>
  <si>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</si>
  <si>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</si>
  <si>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</si>
  <si>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</si>
  <si>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</si>
  <si>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</si>
  <si>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</si>
  <si>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</si>
  <si>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</si>
  <si>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</si>
  <si>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</si>
  <si>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</si>
  <si>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</si>
  <si>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</si>
  <si>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</si>
  <si>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</si>
  <si>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</si>
  <si>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</si>
  <si>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</si>
  <si>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</si>
  <si>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</si>
  <si>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</si>
  <si>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</si>
  <si>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</si>
  <si>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</si>
  <si>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</si>
  <si>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</si>
  <si>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</si>
  <si>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</si>
  <si>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</si>
  <si>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</si>
  <si>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</si>
  <si>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</si>
  <si>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</si>
  <si>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</si>
  <si>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</si>
  <si>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</si>
  <si>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</si>
  <si>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</si>
  <si>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</si>
  <si>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</si>
  <si>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</si>
  <si>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</si>
  <si>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</si>
  <si>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</si>
  <si>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</si>
  <si>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</si>
  <si>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</si>
  <si>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</si>
  <si>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</si>
  <si>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</si>
  <si>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</si>
  <si>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</si>
  <si>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</si>
  <si>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</si>
  <si>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</si>
  <si>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</si>
  <si>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</si>
  <si>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</si>
  <si>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</si>
  <si>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</si>
  <si>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</si>
  <si>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</si>
  <si>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</si>
  <si>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</si>
  <si>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</si>
  <si>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</si>
  <si>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</si>
  <si>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</si>
  <si>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</si>
  <si>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</si>
  <si>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</si>
  <si>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</si>
  <si>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</si>
  <si>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</si>
  <si>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</si>
  <si>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</si>
  <si>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</si>
  <si>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</si>
  <si>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</si>
  <si>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</si>
  <si>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</si>
  <si>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</si>
  <si>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</si>
  <si>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</si>
  <si>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</si>
  <si>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</si>
  <si>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</si>
  <si>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</si>
  <si>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</si>
  <si>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</si>
  <si>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</si>
  <si>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</si>
  <si>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</si>
  <si>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</si>
  <si>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</si>
  <si>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</si>
  <si>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</si>
  <si>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</si>
  <si>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</si>
  <si>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</si>
  <si>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</si>
  <si>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</si>
  <si>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</si>
  <si>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</si>
  <si>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</si>
  <si>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</si>
  <si>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</si>
  <si>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</si>
  <si>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</si>
  <si>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</si>
  <si>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</si>
  <si>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</si>
  <si>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</si>
  <si>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</si>
  <si>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</si>
  <si>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</si>
  <si>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</si>
  <si>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</si>
  <si>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</si>
  <si>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</si>
  <si>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</si>
  <si>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</si>
  <si>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</si>
  <si>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</si>
  <si>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</si>
  <si>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</si>
  <si>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</si>
  <si>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</si>
  <si>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</si>
  <si>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</si>
  <si>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</si>
  <si>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</si>
  <si>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</si>
  <si>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</si>
  <si>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</si>
  <si>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</si>
  <si>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</si>
  <si>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</si>
  <si>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</si>
  <si>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</si>
  <si>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</si>
  <si>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</si>
  <si>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</si>
  <si>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</si>
  <si>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</si>
  <si>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</si>
  <si>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</si>
  <si>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</si>
  <si>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</si>
  <si>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</si>
  <si>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</si>
  <si>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</si>
  <si>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</si>
  <si>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</si>
  <si>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</si>
  <si>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</si>
  <si>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</si>
  <si>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</si>
  <si>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</si>
  <si>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</si>
  <si>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</si>
  <si>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</si>
  <si>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</si>
  <si>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</si>
  <si>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</si>
  <si>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</si>
  <si>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</si>
  <si>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</si>
  <si>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</si>
  <si>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</si>
  <si>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</si>
  <si>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</si>
  <si>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</si>
  <si>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</si>
  <si>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</si>
  <si>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</si>
  <si>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</si>
  <si>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</si>
  <si>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</si>
  <si>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</si>
  <si>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</si>
  <si>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</si>
  <si>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</si>
  <si>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</si>
  <si>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</si>
  <si>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</si>
  <si>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</si>
  <si>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</si>
  <si>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</si>
  <si>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</si>
  <si>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</si>
  <si>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</si>
  <si>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</si>
  <si>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</si>
  <si>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</si>
  <si>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</si>
  <si>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</si>
  <si>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</si>
  <si>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</si>
  <si>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</si>
  <si>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</si>
  <si>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</si>
  <si>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</si>
  <si>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</si>
  <si>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</si>
  <si>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</si>
  <si>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</si>
  <si>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</si>
  <si>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</si>
  <si>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</si>
  <si>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</si>
  <si>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</si>
  <si>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</si>
  <si>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</si>
  <si>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</si>
  <si>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</si>
  <si>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</si>
  <si>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</si>
  <si>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</si>
  <si>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</si>
  <si>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</si>
  <si>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</si>
  <si>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</si>
  <si>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</si>
  <si>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</si>
  <si>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</si>
  <si>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</si>
  <si>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</si>
  <si>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</si>
  <si>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</si>
  <si>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</si>
  <si>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</si>
  <si>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</si>
  <si>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</si>
  <si>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</si>
  <si>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</si>
  <si>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</si>
  <si>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</si>
  <si>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</si>
  <si>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</si>
  <si>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</si>
  <si>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</si>
  <si>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</si>
  <si>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</si>
  <si>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</si>
  <si>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</si>
  <si>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</si>
  <si>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</si>
  <si>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</si>
  <si>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</si>
  <si>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</si>
  <si>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</si>
  <si>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</si>
  <si>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</si>
  <si>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</si>
  <si>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</si>
  <si>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</si>
  <si>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</si>
  <si>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</si>
  <si>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</si>
  <si>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</si>
  <si>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</si>
  <si>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</si>
  <si>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</si>
  <si>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</si>
  <si>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</si>
  <si>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</si>
  <si>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</si>
  <si>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</si>
  <si>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</si>
  <si>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</si>
  <si>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</si>
  <si>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</si>
  <si>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</si>
  <si>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</si>
  <si>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</si>
  <si>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</si>
  <si>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</si>
  <si>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</si>
  <si>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</si>
  <si>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</si>
  <si>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</si>
  <si>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</si>
  <si>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</si>
  <si>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</si>
  <si>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</si>
  <si>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</si>
  <si>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</si>
  <si>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</si>
  <si>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</si>
  <si>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</si>
  <si>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</si>
  <si>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</si>
  <si>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</si>
  <si>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</si>
  <si>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</si>
  <si>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</si>
  <si>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</si>
  <si>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</si>
  <si>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</si>
  <si>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</si>
  <si>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</si>
  <si>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</si>
  <si>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</si>
  <si>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</si>
  <si>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</si>
  <si>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</si>
  <si>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</si>
  <si>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</si>
  <si>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</si>
  <si>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</si>
  <si>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</si>
  <si>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</si>
  <si>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</si>
  <si>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</si>
  <si>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</si>
  <si>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</si>
  <si>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</si>
  <si>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</si>
  <si>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</si>
  <si>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</si>
  <si>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</si>
  <si>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</si>
  <si>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</si>
  <si>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</si>
  <si>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</si>
  <si>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</si>
  <si>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</si>
  <si>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</si>
  <si>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</si>
  <si>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</si>
  <si>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</si>
  <si>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</si>
  <si>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</si>
  <si>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</si>
  <si>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</si>
  <si>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</si>
  <si>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</si>
  <si>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</si>
  <si>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</si>
  <si>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</si>
  <si>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</si>
  <si>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</si>
  <si>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</si>
  <si>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</si>
  <si>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</si>
  <si>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</si>
  <si>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</si>
  <si>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</si>
  <si>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</si>
  <si>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</si>
  <si>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</si>
  <si>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</si>
  <si>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</si>
  <si>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</si>
  <si>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</si>
  <si>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</si>
  <si>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</si>
  <si>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</si>
  <si>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</si>
  <si>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</si>
  <si>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</si>
  <si>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</si>
  <si>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</si>
  <si>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</si>
  <si>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</si>
  <si>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</si>
  <si>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</si>
  <si>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</si>
  <si>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</si>
  <si>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</si>
  <si>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</si>
  <si>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</si>
  <si>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</si>
  <si>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</si>
  <si>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</si>
  <si>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</si>
  <si>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</si>
  <si>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</si>
  <si>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</si>
  <si>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</si>
  <si>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</si>
  <si>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</si>
  <si>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</si>
  <si>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</si>
  <si>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</si>
  <si>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</si>
  <si>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</si>
  <si>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</si>
  <si>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</si>
  <si>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</si>
  <si>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</si>
  <si>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</si>
  <si>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</si>
  <si>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</si>
  <si>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</si>
  <si>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</si>
  <si>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</si>
  <si>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</si>
  <si>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</si>
  <si>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</si>
  <si>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</si>
  <si>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</si>
  <si>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</si>
  <si>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</si>
  <si>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</si>
  <si>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</si>
  <si>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</si>
  <si>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</si>
  <si>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</si>
  <si>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</si>
  <si>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</si>
  <si>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</si>
  <si>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</si>
  <si>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</si>
  <si>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</si>
  <si>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</si>
  <si>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</si>
  <si>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</si>
  <si>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</si>
  <si>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</si>
  <si>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</si>
  <si>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</si>
  <si>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</si>
  <si>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</si>
  <si>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</si>
  <si>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</si>
  <si>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</si>
  <si>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</si>
  <si>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</si>
  <si>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</si>
  <si>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</si>
  <si>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</si>
  <si>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</si>
  <si>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</si>
  <si>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</si>
  <si>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</si>
  <si>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</si>
  <si>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</si>
  <si>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</si>
  <si>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</si>
  <si>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</si>
  <si>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</si>
  <si>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</si>
  <si>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</si>
  <si>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</si>
  <si>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</si>
  <si>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</si>
  <si>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</si>
  <si>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</si>
  <si>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</si>
  <si>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</si>
  <si>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</si>
  <si>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</si>
  <si>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</si>
  <si>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</si>
  <si>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</si>
  <si>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</si>
  <si>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</si>
  <si>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</si>
  <si>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</si>
  <si>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</si>
  <si>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</si>
  <si>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</si>
  <si>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</si>
  <si>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</si>
  <si>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</si>
  <si>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</si>
  <si>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</si>
  <si>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</si>
  <si>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</si>
  <si>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</si>
  <si>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</si>
  <si>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</si>
  <si>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</si>
  <si>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</si>
  <si>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</si>
  <si>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</si>
  <si>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</si>
  <si>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</si>
  <si>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</si>
  <si>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</si>
  <si>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</si>
  <si>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</si>
  <si>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</si>
  <si>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</si>
  <si>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</si>
  <si>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</si>
  <si>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</si>
  <si>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</si>
  <si>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</si>
  <si>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</si>
  <si>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</si>
  <si>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</si>
  <si>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</si>
  <si>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</si>
  <si>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</si>
  <si>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</si>
  <si>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</si>
  <si>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</si>
  <si>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</si>
  <si>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</si>
  <si>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</si>
  <si>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</si>
  <si>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</si>
  <si>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</si>
  <si>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</si>
  <si>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</si>
  <si>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</si>
  <si>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</si>
  <si>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</si>
  <si>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</si>
  <si>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</si>
  <si>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</si>
  <si>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</si>
  <si>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</si>
  <si>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</si>
  <si>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</si>
  <si>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</si>
  <si>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</si>
  <si>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</si>
  <si>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</si>
  <si>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</si>
  <si>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</si>
  <si>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</si>
  <si>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</si>
  <si>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</si>
  <si>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</si>
  <si>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</si>
  <si>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</si>
  <si>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</si>
  <si>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</si>
  <si>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</si>
  <si>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</si>
  <si>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</si>
  <si>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</si>
  <si>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</si>
  <si>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</si>
  <si>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</si>
  <si>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</si>
  <si>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</si>
  <si>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</si>
  <si>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</si>
  <si>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</si>
  <si>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</si>
  <si>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</si>
  <si>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</si>
  <si>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</si>
  <si>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</si>
  <si>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</si>
  <si>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</si>
  <si>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</si>
  <si>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</si>
  <si>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</si>
  <si>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</si>
  <si>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</si>
  <si>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</si>
  <si>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</si>
  <si>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</si>
  <si>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</si>
  <si>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</si>
  <si>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</si>
  <si>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</si>
  <si>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</si>
  <si>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</si>
  <si>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</si>
  <si>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</si>
  <si>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</si>
  <si>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</si>
  <si>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</si>
  <si>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</si>
  <si>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</si>
  <si>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</si>
  <si>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</si>
  <si>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</si>
  <si>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</si>
  <si>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</si>
  <si>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</si>
  <si>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</si>
  <si>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</si>
  <si>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</si>
  <si>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</si>
  <si>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</si>
  <si>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</si>
  <si>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</si>
  <si>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</si>
  <si>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</si>
  <si>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</si>
  <si>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</si>
  <si>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</si>
  <si>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</si>
  <si>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</si>
  <si>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</si>
  <si>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</si>
  <si>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</si>
  <si>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</si>
  <si>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</si>
  <si>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</si>
  <si>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</si>
  <si>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</si>
  <si>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</si>
  <si>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</si>
  <si>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</si>
  <si>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</si>
  <si>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</si>
  <si>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</si>
  <si>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</si>
  <si>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</si>
  <si>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</si>
  <si>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</si>
  <si>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</si>
  <si>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</si>
  <si>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</si>
  <si>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</si>
  <si>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</si>
  <si>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</si>
  <si>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</si>
  <si>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</si>
  <si>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</si>
  <si>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</si>
  <si>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</si>
  <si>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</si>
  <si>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</si>
  <si>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</si>
  <si>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</si>
  <si>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</si>
  <si>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</si>
  <si>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</si>
  <si>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</si>
  <si>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</si>
  <si>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</si>
  <si>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</si>
  <si>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</si>
  <si>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</si>
  <si>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</si>
  <si>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</si>
  <si>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</si>
  <si>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</si>
  <si>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</si>
  <si>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</si>
  <si>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</si>
  <si>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</si>
  <si>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</si>
  <si>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</si>
  <si>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</si>
  <si>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</si>
  <si>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</si>
  <si>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</si>
  <si>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</si>
  <si>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</si>
  <si>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</si>
  <si>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</si>
  <si>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</si>
  <si>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</si>
  <si>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</si>
  <si>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</si>
  <si>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</si>
  <si>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</si>
  <si>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</si>
  <si>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</si>
  <si>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</si>
  <si>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</si>
  <si>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</si>
  <si>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</si>
  <si>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</si>
  <si>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</si>
  <si>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</si>
  <si>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</si>
  <si>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</si>
  <si>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</si>
  <si>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</si>
  <si>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</si>
  <si>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</si>
  <si>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</si>
  <si>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</si>
  <si>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</si>
  <si>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</si>
  <si>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</si>
  <si>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</si>
  <si>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</si>
  <si>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</si>
  <si>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</si>
  <si>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</si>
  <si>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</si>
  <si>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</si>
  <si>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</si>
  <si>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</si>
  <si>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</si>
  <si>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</si>
  <si>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</si>
  <si>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</si>
  <si>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</si>
  <si>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</si>
  <si>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</si>
  <si>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</si>
  <si>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</si>
  <si>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</si>
  <si>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</si>
  <si>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</si>
  <si>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</si>
  <si>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</si>
  <si>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</si>
  <si>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</si>
  <si>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</si>
  <si>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</si>
  <si>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</si>
  <si>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</si>
  <si>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</si>
  <si>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</si>
  <si>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</si>
  <si>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</si>
  <si>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</si>
  <si>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</si>
  <si>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</si>
  <si>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</si>
  <si>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</si>
  <si>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</si>
  <si>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</si>
  <si>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</si>
  <si>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</si>
  <si>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</si>
  <si>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</si>
  <si>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</si>
  <si>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</si>
  <si>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</si>
  <si>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</si>
  <si>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</si>
  <si>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</si>
  <si>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</si>
  <si>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</si>
  <si>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</si>
  <si>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</si>
  <si>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</si>
  <si>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</si>
  <si>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</si>
  <si>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</si>
  <si>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</si>
  <si>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</si>
  <si>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</si>
  <si>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</si>
  <si>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</si>
  <si>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</si>
  <si>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</si>
  <si>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</si>
  <si>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</si>
  <si>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</si>
  <si>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</si>
  <si>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</si>
  <si>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</si>
  <si>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</si>
  <si>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</si>
  <si>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</si>
  <si>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</si>
  <si>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</si>
  <si>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</si>
  <si>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</si>
  <si>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</si>
  <si>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</si>
  <si>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</si>
  <si>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</si>
  <si>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</si>
  <si>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</si>
  <si>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</si>
  <si>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</si>
  <si>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</si>
  <si>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</si>
  <si>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</si>
  <si>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</si>
  <si>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</si>
  <si>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</si>
  <si>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</si>
  <si>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</si>
  <si>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</si>
  <si>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</si>
  <si>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</si>
  <si>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</si>
  <si>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</si>
  <si>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</si>
  <si>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</si>
  <si>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</si>
  <si>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</si>
  <si>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</si>
  <si>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</si>
  <si>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</si>
  <si>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</si>
  <si>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</si>
  <si>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</si>
  <si>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</si>
  <si>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</si>
  <si>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</si>
  <si>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</si>
  <si>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</si>
  <si>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</si>
  <si>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</si>
  <si>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</si>
  <si>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</si>
  <si>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</si>
  <si>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</si>
  <si>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</si>
  <si>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</si>
  <si>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</si>
  <si>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</si>
  <si>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</si>
  <si>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</si>
  <si>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</si>
  <si>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</si>
  <si>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</si>
  <si>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</si>
  <si>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</si>
  <si>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</si>
  <si>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</si>
  <si>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</si>
  <si>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</si>
  <si>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</si>
  <si>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</si>
  <si>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</si>
  <si>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</si>
  <si>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</si>
  <si>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</si>
  <si>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</si>
  <si>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</si>
  <si>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</si>
  <si>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</si>
  <si>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</si>
  <si>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</si>
  <si>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</si>
  <si>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</si>
  <si>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</si>
  <si>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</si>
  <si>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</si>
  <si>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</si>
  <si>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</si>
  <si>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</si>
  <si>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</si>
  <si>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</si>
  <si>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</si>
  <si>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</si>
  <si>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</si>
  <si>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</si>
  <si>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</si>
  <si>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</si>
  <si>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</si>
  <si>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</si>
  <si>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</si>
  <si>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</si>
  <si>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</si>
  <si>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</si>
  <si>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</si>
  <si>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</si>
  <si>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</si>
  <si>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</si>
  <si>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</si>
  <si>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</si>
  <si>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</si>
  <si>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</si>
  <si>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</si>
  <si>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</si>
  <si>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</si>
  <si>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</si>
  <si>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</si>
  <si>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</si>
  <si>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</si>
  <si>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</si>
  <si>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</si>
  <si>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</si>
  <si>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</si>
  <si>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</si>
  <si>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</si>
  <si>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</si>
  <si>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</si>
  <si>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</si>
  <si>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</si>
  <si>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</si>
  <si>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</si>
  <si>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</si>
  <si>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</si>
  <si>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</si>
  <si>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</si>
  <si>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</si>
  <si>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</si>
  <si>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</si>
  <si>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</si>
  <si>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</si>
  <si>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</si>
  <si>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</si>
  <si>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</si>
  <si>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</si>
  <si>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</si>
  <si>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</si>
  <si>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</si>
  <si>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</si>
  <si>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</si>
  <si>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</si>
  <si>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</si>
  <si>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</si>
  <si>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</si>
  <si>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</si>
  <si>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</si>
  <si>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</si>
  <si>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</si>
  <si>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</si>
  <si>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</si>
  <si>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</si>
  <si>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</si>
  <si>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</si>
  <si>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</si>
  <si>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</si>
  <si>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</si>
  <si>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</si>
  <si>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</si>
  <si>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</si>
  <si>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</si>
  <si>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</si>
  <si>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</si>
  <si>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</si>
  <si>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</si>
  <si>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</si>
  <si>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</si>
  <si>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</si>
  <si>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</si>
  <si>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</si>
  <si>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</si>
  <si>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</si>
  <si>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</si>
  <si>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</si>
  <si>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</si>
  <si>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</si>
  <si>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</si>
  <si>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</si>
  <si>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</si>
  <si>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</si>
  <si>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</si>
  <si>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</si>
  <si>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</si>
  <si>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</si>
  <si>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</si>
  <si>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</si>
  <si>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</si>
  <si>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</si>
  <si>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</si>
  <si>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</si>
  <si>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</si>
  <si>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</si>
  <si>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</si>
  <si>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</si>
  <si>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</si>
  <si>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</si>
  <si>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</si>
  <si>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</si>
  <si>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</si>
  <si>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</si>
  <si>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</si>
  <si>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</si>
  <si>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</si>
  <si>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</si>
  <si>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</si>
  <si>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</si>
  <si>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</si>
  <si>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</si>
  <si>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</si>
  <si>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</si>
  <si>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</si>
  <si>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</si>
  <si>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</si>
  <si>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</si>
  <si>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</si>
  <si>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</si>
  <si>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</si>
  <si>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</si>
  <si>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</si>
  <si>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</si>
  <si>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</si>
  <si>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</si>
  <si>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</si>
  <si>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</si>
  <si>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</si>
  <si>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</si>
  <si>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</si>
  <si>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</si>
  <si>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</si>
  <si>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</si>
  <si>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</si>
  <si>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</si>
  <si>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</si>
  <si>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</si>
  <si>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</si>
  <si>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</si>
  <si>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</si>
  <si>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</si>
  <si>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</si>
  <si>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</si>
  <si>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</si>
  <si>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</si>
  <si>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</si>
  <si>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</si>
  <si>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</si>
  <si>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</si>
  <si>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</si>
  <si>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</si>
  <si>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</si>
  <si>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</si>
  <si>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</si>
  <si>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</si>
  <si>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</si>
  <si>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</si>
  <si>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</si>
  <si>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</si>
  <si>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</si>
  <si>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</si>
  <si>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</si>
  <si>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</si>
  <si>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</si>
  <si>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</si>
  <si>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</si>
  <si>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</si>
  <si>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</si>
  <si>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</si>
  <si>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</si>
  <si>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</si>
  <si>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</si>
  <si>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</si>
  <si>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</si>
  <si>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</si>
  <si>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</si>
  <si>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</si>
  <si>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</si>
  <si>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</si>
  <si>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</si>
  <si>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</si>
  <si>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</si>
  <si>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</si>
  <si>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</si>
  <si>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</si>
  <si>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</si>
  <si>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</si>
  <si>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</si>
  <si>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</si>
  <si>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</si>
  <si>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</si>
  <si>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</si>
  <si>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</si>
  <si>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</si>
  <si>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</si>
  <si>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</si>
  <si>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</si>
  <si>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</si>
  <si>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</si>
  <si>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</si>
  <si>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</si>
  <si>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</si>
  <si>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</si>
  <si>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</si>
  <si>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</si>
  <si>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</si>
  <si>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</si>
  <si>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</si>
  <si>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</si>
  <si>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</si>
  <si>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</si>
  <si>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</si>
  <si>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</si>
  <si>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</si>
  <si>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</si>
  <si>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</si>
  <si>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</si>
  <si>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</si>
  <si>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</si>
  <si>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</si>
  <si>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</si>
  <si>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</si>
  <si>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</si>
  <si>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</si>
  <si>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</si>
  <si>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</si>
  <si>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</si>
  <si>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</si>
  <si>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</si>
  <si>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</si>
  <si>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</si>
  <si>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</si>
  <si>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</si>
  <si>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</si>
  <si>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</si>
  <si>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</si>
  <si>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</si>
  <si>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</si>
  <si>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</si>
  <si>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</si>
  <si>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</si>
  <si>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</si>
  <si>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</si>
  <si>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</si>
  <si>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</si>
  <si>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</si>
  <si>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</si>
  <si>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</si>
  <si>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</si>
  <si>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</si>
  <si>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</si>
  <si>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</si>
  <si>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</si>
  <si>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</si>
  <si>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</si>
  <si>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</si>
  <si>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</si>
  <si>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</si>
  <si>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</si>
  <si>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</si>
  <si>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</si>
  <si>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</si>
  <si>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</si>
  <si>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</si>
  <si>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</si>
  <si>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</si>
  <si>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</si>
  <si>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</si>
  <si>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</si>
  <si>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</si>
  <si>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</si>
  <si>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</si>
  <si>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</si>
  <si>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</si>
  <si>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</si>
  <si>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</si>
  <si>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</si>
  <si>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</si>
  <si>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</si>
  <si>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</si>
  <si>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</si>
  <si>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</si>
  <si>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</si>
  <si>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</si>
  <si>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</si>
  <si>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</si>
  <si>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</si>
  <si>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</si>
  <si>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</si>
  <si>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</si>
  <si>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</si>
  <si>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</si>
  <si>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</si>
  <si>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</si>
  <si>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</si>
  <si>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</si>
  <si>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</si>
  <si>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</si>
  <si>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</si>
  <si>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</si>
  <si>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</si>
  <si>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</si>
  <si>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</si>
  <si>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</si>
  <si>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</si>
  <si>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</si>
  <si>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</si>
  <si>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</si>
  <si>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</si>
  <si>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</si>
  <si>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</si>
  <si>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</si>
  <si>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</si>
  <si>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</si>
  <si>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</si>
  <si>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</si>
  <si>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</si>
  <si>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</si>
  <si>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</si>
  <si>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</si>
  <si>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</si>
  <si>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</si>
  <si>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</si>
  <si>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</si>
  <si>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</si>
  <si>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</si>
  <si>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</si>
  <si>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</si>
  <si>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</si>
  <si>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</si>
  <si>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</si>
  <si>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</si>
  <si>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</si>
  <si>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</si>
  <si>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</si>
  <si>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</si>
  <si>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</si>
  <si>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</si>
  <si>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</si>
  <si>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</si>
  <si>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</si>
  <si>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</si>
  <si>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</si>
  <si>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</si>
  <si>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</si>
  <si>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</si>
  <si>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</si>
  <si>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</si>
  <si>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</si>
  <si>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</si>
  <si>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</si>
  <si>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</si>
  <si>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</si>
  <si>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</si>
  <si>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</si>
  <si>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</si>
  <si>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</si>
  <si>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</si>
  <si>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</si>
  <si>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</si>
  <si>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</si>
  <si>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</si>
  <si>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</si>
  <si>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</si>
  <si>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</si>
  <si>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</si>
  <si>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</si>
  <si>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</si>
  <si>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</si>
  <si>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</si>
  <si>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</si>
  <si>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</si>
  <si>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</si>
  <si>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</si>
  <si>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</si>
  <si>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</si>
  <si>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</si>
  <si>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</si>
  <si>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</si>
  <si>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</si>
  <si>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</si>
  <si>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</si>
  <si>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</si>
  <si>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</si>
  <si>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</si>
  <si>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</si>
  <si>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</si>
  <si>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</si>
  <si>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</si>
  <si>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</si>
  <si>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</si>
  <si>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</si>
  <si>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</si>
  <si>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</si>
  <si>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</si>
  <si>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</si>
  <si>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</si>
  <si>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</si>
  <si>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</si>
  <si>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</si>
  <si>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</si>
  <si>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</si>
  <si>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</si>
  <si>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</si>
  <si>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</si>
  <si>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</si>
  <si>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</si>
  <si>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</si>
  <si>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</si>
  <si>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</si>
  <si>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</si>
  <si>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</si>
  <si>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</si>
  <si>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</si>
  <si>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</si>
  <si>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</si>
  <si>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</si>
  <si>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</si>
  <si>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</si>
  <si>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</si>
  <si>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</si>
  <si>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</si>
  <si>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</si>
  <si>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</si>
  <si>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</si>
  <si>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</si>
  <si>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</si>
  <si>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</si>
  <si>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</si>
  <si>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</si>
  <si>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</si>
  <si>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</si>
  <si>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</si>
  <si>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</si>
  <si>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</si>
  <si>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</si>
  <si>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</si>
  <si>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</si>
  <si>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</si>
  <si>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</si>
  <si>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</si>
  <si>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</si>
  <si>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</si>
  <si>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</si>
  <si>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</si>
  <si>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</si>
  <si>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</si>
  <si>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</si>
  <si>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</si>
  <si>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</si>
  <si>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</si>
  <si>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</si>
  <si>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</si>
  <si>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</si>
  <si>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</si>
  <si>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</si>
  <si>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</si>
  <si>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</si>
  <si>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</si>
  <si>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</si>
  <si>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</si>
  <si>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</si>
  <si>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</si>
  <si>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</si>
  <si>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</si>
  <si>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</si>
  <si>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</si>
  <si>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</si>
  <si>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</si>
  <si>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</si>
  <si>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</si>
  <si>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</si>
  <si>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</si>
  <si>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</si>
  <si>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</si>
  <si>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</si>
  <si>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</si>
  <si>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</si>
  <si>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</si>
  <si>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</si>
  <si>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</si>
  <si>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</si>
  <si>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</si>
  <si>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</si>
  <si>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</si>
  <si>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</si>
  <si>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</si>
  <si>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</si>
  <si>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</si>
  <si>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</si>
  <si>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</si>
  <si>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</si>
  <si>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</si>
  <si>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</si>
  <si>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</si>
  <si>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</si>
  <si>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</si>
  <si>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</si>
  <si>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</si>
  <si>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</si>
  <si>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</si>
  <si>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</si>
  <si>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</si>
  <si>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</si>
  <si>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</si>
  <si>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</si>
  <si>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</si>
  <si>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</si>
  <si>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</si>
  <si>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</si>
  <si>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</si>
  <si>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</si>
  <si>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</si>
  <si>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</si>
  <si>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</si>
  <si>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</si>
  <si>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</si>
  <si>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</si>
  <si>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</si>
  <si>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</si>
  <si>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</si>
  <si>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</si>
  <si>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</si>
  <si>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</si>
  <si>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</si>
  <si>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</si>
  <si>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</si>
  <si>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</si>
  <si>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</si>
  <si>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</si>
  <si>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</si>
  <si>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</si>
  <si>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</si>
  <si>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</si>
  <si>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</si>
  <si>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</si>
  <si>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</si>
  <si>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</si>
  <si>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</si>
  <si>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</si>
  <si>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</si>
  <si>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</si>
  <si>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</si>
  <si>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</si>
  <si>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</si>
  <si>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</si>
  <si>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</si>
  <si>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</si>
  <si>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</si>
  <si>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</si>
  <si>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</si>
  <si>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</si>
  <si>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</si>
  <si>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</si>
  <si>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</si>
  <si>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</si>
  <si>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</si>
  <si>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</si>
  <si>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</si>
  <si>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</si>
  <si>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</si>
  <si>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</si>
  <si>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</si>
  <si>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</si>
  <si>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</si>
  <si>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</si>
  <si>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</si>
  <si>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</si>
  <si>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</si>
  <si>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</si>
  <si>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</si>
  <si>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</si>
  <si>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</si>
  <si>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</si>
  <si>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</si>
  <si>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</si>
  <si>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</si>
  <si>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</si>
  <si>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</si>
  <si>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</si>
  <si>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</si>
  <si>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</si>
  <si>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</si>
  <si>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</si>
  <si>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</si>
  <si>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</si>
  <si>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</si>
  <si>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</si>
  <si>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</si>
  <si>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</si>
  <si>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</si>
  <si>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</si>
  <si>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</si>
  <si>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</si>
  <si>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</si>
  <si>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</si>
  <si>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</si>
  <si>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</si>
  <si>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</si>
  <si>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</si>
  <si>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</si>
  <si>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</si>
  <si>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</si>
  <si>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</si>
  <si>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</si>
  <si>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</si>
  <si>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</si>
  <si>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</si>
  <si>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</si>
  <si>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</si>
  <si>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</si>
  <si>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</si>
  <si>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</si>
  <si>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</si>
  <si>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</si>
  <si>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</si>
  <si>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</si>
  <si>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</si>
  <si>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</si>
  <si>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</si>
  <si>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</si>
  <si>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</si>
  <si>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</si>
  <si>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</si>
  <si>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</si>
  <si>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</si>
  <si>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</si>
  <si>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</si>
  <si>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</si>
  <si>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</si>
  <si>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</si>
  <si>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</si>
  <si>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</si>
  <si>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</si>
  <si>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</si>
  <si>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</si>
  <si>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</si>
  <si>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</si>
  <si>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</si>
  <si>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</si>
  <si>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</si>
  <si>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</si>
  <si>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</si>
  <si>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</si>
  <si>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</si>
  <si>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</si>
  <si>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</si>
  <si>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</si>
  <si>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</si>
  <si>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</si>
  <si>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</si>
  <si>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</si>
  <si>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</si>
  <si>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</si>
  <si>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</si>
  <si>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</si>
  <si>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</si>
  <si>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</si>
  <si>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</si>
  <si>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</si>
  <si>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</si>
  <si>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</si>
  <si>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</si>
  <si>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</si>
  <si>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</si>
  <si>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</si>
  <si>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</si>
  <si>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</si>
  <si>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</si>
  <si>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</si>
  <si>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</si>
  <si>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</si>
  <si>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</si>
  <si>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</si>
  <si>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</si>
  <si>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</si>
  <si>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</si>
  <si>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</si>
  <si>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</si>
  <si>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</si>
  <si>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</si>
  <si>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</si>
  <si>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</si>
  <si>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</si>
  <si>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</si>
  <si>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</si>
  <si>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</si>
  <si>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</si>
  <si>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</si>
  <si>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</si>
  <si>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</si>
  <si>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</si>
  <si>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</si>
  <si>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</si>
  <si>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</si>
  <si>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</si>
  <si>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</si>
  <si>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</si>
  <si>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</si>
  <si>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</si>
  <si>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</si>
  <si>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</si>
  <si>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</si>
  <si>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</si>
  <si>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</si>
  <si>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</si>
  <si>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</si>
  <si>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</si>
  <si>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</si>
  <si>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</si>
  <si>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</si>
  <si>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</si>
  <si>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</si>
  <si>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</si>
  <si>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</si>
  <si>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</si>
  <si>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</si>
  <si>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</si>
  <si>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</si>
  <si>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</si>
  <si>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</si>
  <si>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</si>
  <si>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</si>
  <si>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</si>
  <si>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</si>
  <si>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</si>
  <si>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</si>
  <si>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</si>
  <si>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</si>
  <si>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</si>
  <si>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</si>
  <si>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</si>
  <si>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</si>
  <si>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</si>
  <si>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</si>
  <si>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</si>
  <si>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</si>
  <si>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</si>
  <si>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</si>
  <si>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</si>
  <si>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</si>
  <si>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</si>
  <si>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</si>
  <si>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</si>
  <si>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</si>
  <si>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</si>
  <si>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</si>
  <si>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</si>
  <si>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</si>
  <si>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</si>
  <si>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</si>
  <si>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</si>
  <si>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</si>
  <si>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</si>
  <si>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</si>
  <si>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</si>
  <si>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</si>
  <si>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</si>
  <si>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</si>
  <si>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</si>
  <si>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</si>
  <si>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</si>
  <si>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</si>
  <si>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</si>
  <si>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</si>
  <si>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</si>
  <si>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</si>
  <si>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</si>
  <si>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</si>
  <si>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</si>
  <si>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</si>
  <si>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</si>
  <si>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</si>
  <si>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</si>
  <si>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</si>
  <si>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</si>
  <si>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</si>
  <si>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</si>
  <si>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</si>
  <si>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</si>
  <si>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</si>
  <si>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</si>
  <si>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</si>
  <si>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</si>
  <si>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</si>
  <si>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</si>
  <si>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</si>
  <si>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</si>
  <si>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</si>
  <si>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</si>
  <si>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</si>
  <si>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</si>
  <si>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</si>
  <si>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</si>
  <si>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</si>
  <si>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</si>
  <si>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</si>
  <si>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</si>
  <si>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</si>
  <si>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</si>
  <si>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</si>
  <si>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</si>
  <si>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</si>
  <si>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</si>
  <si>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</si>
  <si>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</si>
  <si>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</si>
  <si>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</si>
  <si>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</si>
  <si>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</si>
  <si>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</si>
  <si>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</si>
  <si>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</si>
  <si>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</si>
  <si>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</si>
  <si>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</si>
  <si>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</si>
  <si>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</si>
  <si>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</si>
  <si>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</si>
  <si>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</si>
  <si>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</si>
  <si>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</si>
  <si>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</si>
  <si>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</si>
  <si>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</si>
  <si>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</si>
  <si>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</si>
  <si>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</si>
  <si>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</si>
  <si>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</si>
  <si>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</si>
  <si>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</si>
  <si>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</si>
  <si>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</si>
  <si>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</si>
  <si>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</si>
  <si>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</si>
  <si>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</si>
  <si>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</si>
  <si>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</si>
  <si>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</si>
  <si>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</si>
  <si>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</si>
  <si>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</si>
  <si>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</si>
  <si>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</si>
  <si>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</si>
  <si>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</si>
  <si>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</si>
  <si>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</si>
  <si>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</si>
  <si>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</si>
  <si>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</si>
  <si>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</si>
  <si>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</si>
  <si>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</si>
  <si>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</si>
  <si>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</si>
  <si>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</si>
  <si>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</si>
  <si>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</si>
  <si>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</si>
  <si>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</si>
  <si>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</si>
  <si>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</si>
  <si>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</si>
  <si>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</si>
  <si>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</si>
  <si>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</si>
  <si>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</si>
  <si>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</si>
  <si>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</si>
  <si>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</si>
  <si>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</si>
  <si>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</si>
  <si>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</si>
  <si>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</si>
  <si>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</si>
  <si>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</si>
  <si>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</si>
  <si>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</si>
  <si>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</si>
  <si>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</si>
  <si>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</si>
  <si>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</si>
  <si>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</si>
  <si>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</si>
  <si>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</si>
  <si>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</si>
  <si>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</si>
  <si>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</si>
  <si>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</si>
  <si>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</si>
  <si>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</si>
  <si>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</si>
  <si>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</si>
  <si>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</si>
  <si>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</si>
  <si>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</si>
  <si>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</si>
  <si>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</si>
  <si>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</si>
  <si>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</si>
  <si>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</si>
  <si>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</si>
  <si>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</si>
  <si>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</si>
  <si>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</si>
  <si>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</si>
  <si>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</si>
  <si>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</si>
  <si>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</si>
  <si>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</si>
  <si>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</si>
  <si>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</si>
  <si>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</si>
  <si>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</si>
  <si>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</si>
  <si>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</si>
  <si>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</si>
  <si>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</si>
  <si>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</si>
  <si>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</si>
  <si>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</si>
  <si>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</si>
  <si>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</si>
  <si>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</si>
  <si>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</si>
  <si>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</si>
  <si>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</si>
  <si>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</si>
  <si>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</si>
  <si>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</si>
  <si>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</si>
  <si>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</si>
  <si>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</si>
  <si>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</si>
  <si>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</si>
  <si>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</si>
  <si>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</si>
  <si>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</si>
  <si>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</si>
  <si>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</si>
  <si>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</si>
  <si>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</si>
  <si>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</si>
  <si>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</si>
  <si>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</si>
  <si>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</si>
  <si>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</si>
  <si>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</si>
  <si>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</si>
  <si>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</si>
  <si>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</si>
  <si>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</si>
  <si>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</si>
  <si>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</si>
  <si>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</si>
  <si>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</si>
  <si>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</si>
  <si>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</si>
  <si>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</si>
  <si>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</si>
  <si>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</si>
  <si>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</si>
  <si>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</si>
  <si>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</si>
  <si>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</si>
  <si>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</si>
  <si>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</si>
  <si>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</si>
  <si>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</si>
  <si>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</si>
  <si>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</si>
  <si>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</si>
  <si>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</si>
  <si>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</si>
  <si>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</si>
  <si>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</si>
  <si>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</si>
  <si>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</si>
  <si>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</si>
  <si>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</si>
  <si>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</si>
  <si>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</si>
  <si>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</si>
  <si>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</si>
  <si>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</si>
  <si>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</si>
  <si>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</si>
  <si>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</si>
  <si>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</si>
  <si>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</si>
  <si>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</si>
  <si>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</si>
  <si>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</si>
  <si>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</si>
  <si>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</si>
  <si>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</si>
  <si>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</si>
  <si>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</si>
  <si>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</si>
  <si>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</si>
  <si>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</si>
  <si>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</si>
  <si>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</si>
  <si>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</si>
  <si>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</si>
  <si>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</si>
  <si>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</si>
  <si>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</si>
  <si>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</si>
  <si>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</si>
  <si>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</si>
  <si>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</si>
  <si>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</si>
  <si>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</si>
  <si>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</si>
  <si>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</si>
  <si>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</si>
  <si>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</si>
  <si>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</si>
  <si>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</si>
  <si>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</si>
  <si>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</si>
  <si>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</si>
  <si>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</si>
  <si>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</si>
  <si>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</si>
  <si>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</si>
  <si>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</si>
  <si>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</si>
  <si>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</si>
  <si>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</si>
  <si>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</si>
  <si>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</si>
  <si>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</si>
  <si>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</si>
  <si>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</si>
  <si>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</si>
  <si>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</si>
  <si>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</si>
  <si>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</si>
  <si>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</si>
  <si>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</si>
  <si>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</si>
  <si>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</si>
  <si>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</si>
  <si>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</si>
  <si>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</si>
  <si>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</si>
  <si>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</si>
  <si>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</si>
  <si>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</si>
  <si>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</si>
  <si>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</si>
  <si>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</si>
  <si>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</si>
  <si>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</si>
  <si>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</si>
  <si>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</si>
  <si>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</si>
  <si>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</si>
  <si>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</si>
  <si>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</si>
  <si>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</si>
  <si>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</si>
  <si>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</si>
  <si>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</si>
  <si>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</si>
  <si>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</si>
  <si>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</si>
  <si>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</si>
  <si>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</si>
  <si>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</si>
  <si>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</si>
  <si>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</si>
  <si>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</si>
  <si>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</si>
  <si>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</si>
  <si>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</si>
  <si>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</si>
  <si>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</si>
  <si>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</si>
  <si>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</si>
  <si>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</si>
  <si>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</si>
  <si>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</si>
  <si>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</si>
  <si>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</si>
  <si>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</si>
  <si>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</si>
  <si>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</si>
  <si>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</si>
  <si>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</si>
  <si>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</si>
  <si>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</si>
  <si>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</si>
  <si>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</si>
  <si>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</si>
  <si>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</si>
  <si>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</si>
  <si>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</si>
  <si>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</si>
  <si>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</si>
  <si>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</si>
  <si>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</si>
  <si>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</si>
  <si>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</si>
  <si>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</si>
  <si>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</si>
  <si>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</si>
  <si>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</si>
  <si>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</si>
  <si>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</si>
  <si>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</si>
  <si>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</si>
  <si>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</si>
  <si>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</si>
  <si>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</si>
  <si>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</si>
  <si>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</si>
  <si>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</si>
  <si>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</si>
  <si>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</si>
  <si>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</si>
  <si>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</si>
  <si>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</si>
  <si>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</si>
  <si>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</si>
  <si>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</si>
  <si>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</si>
  <si>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</si>
  <si>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</si>
  <si>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</si>
  <si>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</si>
  <si>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</si>
  <si>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</si>
  <si>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</si>
  <si>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</si>
  <si>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</si>
  <si>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</si>
  <si>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</si>
  <si>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</si>
  <si>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</si>
  <si>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</si>
  <si>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</si>
  <si>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</si>
  <si>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</si>
  <si>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</si>
  <si>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</si>
  <si>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</si>
  <si>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</si>
  <si>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</si>
  <si>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</si>
  <si>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</si>
  <si>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</si>
  <si>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</si>
  <si>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</si>
  <si>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</si>
  <si>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</si>
  <si>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</si>
  <si>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</si>
  <si>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</si>
  <si>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</si>
  <si>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</si>
  <si>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</si>
  <si>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</si>
  <si>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</si>
  <si>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</si>
  <si>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</si>
  <si>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</si>
  <si>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</si>
  <si>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</si>
  <si>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</si>
  <si>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</si>
  <si>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</si>
  <si>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</si>
  <si>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</si>
  <si>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</si>
  <si>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</si>
  <si>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</si>
  <si>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</si>
  <si>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</si>
  <si>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</si>
  <si>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</si>
  <si>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</si>
  <si>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</si>
  <si>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</si>
  <si>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</si>
  <si>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</si>
  <si>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</si>
  <si>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</si>
  <si>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</si>
  <si>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</si>
  <si>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</si>
  <si>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</si>
  <si>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</si>
  <si>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</si>
  <si>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</si>
  <si>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</si>
  <si>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</si>
  <si>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</si>
  <si>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</si>
  <si>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</si>
  <si>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</si>
  <si>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</si>
  <si>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</si>
  <si>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</si>
  <si>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</si>
  <si>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</si>
  <si>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</si>
  <si>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</si>
  <si>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</si>
  <si>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</si>
  <si>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</si>
  <si>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</si>
  <si>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</si>
  <si>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</si>
  <si>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</si>
  <si>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</si>
  <si>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</si>
  <si>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</si>
  <si>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</si>
  <si>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</si>
  <si>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</si>
  <si>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</si>
  <si>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</si>
  <si>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</si>
  <si>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</si>
  <si>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</si>
  <si>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</si>
  <si>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</si>
  <si>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</si>
  <si>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</si>
  <si>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</si>
  <si>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</si>
  <si>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</si>
  <si>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</si>
  <si>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</si>
  <si>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</si>
  <si>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</si>
  <si>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</si>
  <si>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</si>
  <si>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</si>
  <si>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</si>
  <si>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</si>
  <si>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</si>
  <si>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</si>
  <si>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</si>
  <si>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</si>
  <si>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</si>
  <si>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</si>
  <si>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</si>
  <si>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</si>
  <si>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</si>
  <si>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</si>
  <si>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</si>
  <si>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</si>
  <si>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</si>
  <si>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</si>
  <si>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</si>
  <si>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</si>
  <si>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</si>
  <si>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</si>
  <si>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</si>
  <si>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</si>
  <si>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</si>
  <si>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</si>
  <si>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</si>
  <si>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</si>
  <si>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</si>
  <si>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</si>
  <si>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</si>
  <si>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</si>
  <si>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</si>
  <si>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</si>
  <si>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</si>
  <si>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</si>
  <si>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</si>
  <si>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</si>
  <si>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</si>
  <si>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</si>
  <si>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</si>
  <si>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</si>
  <si>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</si>
  <si>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</si>
  <si>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</si>
  <si>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</si>
  <si>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</si>
  <si>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</si>
  <si>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</si>
  <si>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</si>
  <si>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</si>
  <si>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</si>
  <si>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</si>
  <si>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</si>
  <si>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</si>
  <si>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</si>
  <si>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</si>
  <si>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</si>
  <si>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</si>
  <si>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</si>
  <si>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</si>
  <si>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</si>
  <si>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</si>
  <si>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</si>
  <si>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</si>
  <si>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</si>
  <si>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</si>
  <si>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</si>
  <si>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</si>
  <si>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</si>
  <si>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</si>
  <si>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</si>
  <si>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</si>
  <si>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</si>
  <si>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</si>
  <si>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</si>
  <si>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</si>
  <si>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</si>
  <si>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</si>
  <si>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</si>
  <si>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</si>
  <si>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</si>
  <si>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</si>
  <si>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</si>
  <si>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</si>
  <si>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</si>
  <si>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</si>
  <si>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</si>
  <si>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</si>
  <si>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</si>
  <si>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</si>
  <si>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</si>
  <si>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</si>
  <si>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</si>
  <si>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</si>
  <si>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</si>
  <si>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</si>
  <si>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</si>
  <si>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</si>
  <si>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</si>
  <si>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</si>
  <si>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</si>
  <si>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</si>
  <si>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</si>
  <si>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</si>
  <si>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</si>
  <si>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</si>
  <si>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</si>
  <si>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</si>
  <si>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</si>
  <si>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</si>
  <si>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</si>
  <si>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</si>
  <si>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</si>
  <si>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</si>
  <si>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</si>
  <si>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</si>
  <si>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</si>
  <si>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</si>
  <si>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</si>
  <si>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</si>
  <si>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</si>
  <si>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</si>
  <si>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</si>
  <si>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</si>
  <si>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</si>
  <si>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</si>
  <si>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</si>
  <si>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</si>
  <si>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</si>
  <si>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</si>
  <si>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</si>
  <si>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</si>
  <si>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</si>
  <si>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</si>
  <si>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</si>
  <si>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</si>
  <si>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</si>
  <si>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</si>
  <si>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</si>
  <si>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</si>
  <si>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</si>
  <si>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</si>
  <si>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</si>
  <si>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</si>
  <si>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</si>
  <si>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</si>
  <si>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</si>
  <si>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</si>
  <si>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</si>
  <si>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</si>
  <si>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</si>
  <si>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</si>
  <si>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</si>
  <si>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</si>
  <si>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</si>
  <si>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</si>
  <si>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</si>
  <si>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</si>
  <si>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</si>
  <si>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</si>
  <si>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</si>
  <si>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</si>
  <si>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</si>
  <si>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</si>
  <si>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</si>
  <si>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</si>
  <si>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</si>
  <si>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</si>
  <si>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</si>
  <si>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</si>
  <si>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</si>
  <si>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</si>
  <si>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</si>
  <si>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</si>
  <si>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</si>
  <si>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</si>
  <si>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</si>
  <si>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</si>
  <si>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</si>
  <si>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</si>
  <si>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</si>
  <si>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</si>
  <si>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</si>
  <si>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</si>
  <si>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</si>
  <si>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</si>
  <si>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</si>
  <si>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</si>
  <si>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</si>
  <si>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</si>
  <si>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</si>
  <si>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</si>
  <si>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</si>
  <si>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</si>
  <si>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</si>
  <si>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</si>
  <si>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</si>
  <si>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</si>
  <si>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</si>
  <si>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</si>
  <si>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</si>
  <si>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</si>
  <si>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</si>
  <si>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</si>
  <si>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</si>
  <si>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</si>
  <si>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</si>
  <si>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</si>
  <si>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</si>
  <si>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</si>
  <si>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</si>
  <si>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</si>
  <si>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</si>
  <si>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</si>
  <si>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</si>
  <si>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</si>
  <si>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</si>
  <si>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</si>
  <si>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</si>
  <si>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</si>
  <si>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</si>
  <si>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</si>
  <si>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</si>
  <si>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</si>
  <si>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</si>
  <si>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</si>
  <si>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</si>
  <si>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</si>
  <si>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</si>
  <si>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</si>
  <si>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</si>
  <si>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</si>
  <si>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</si>
  <si>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</si>
  <si>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</si>
  <si>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</si>
  <si>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</si>
  <si>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</si>
  <si>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</si>
  <si>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</si>
  <si>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</si>
  <si>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</si>
  <si>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</si>
  <si>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</si>
  <si>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</si>
  <si>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</si>
  <si>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</si>
  <si>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</si>
  <si>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</si>
  <si>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</si>
  <si>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</si>
  <si>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</si>
  <si>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</si>
  <si>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</si>
  <si>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</si>
  <si>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</si>
  <si>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</si>
  <si>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</si>
  <si>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</si>
  <si>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</si>
  <si>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</si>
  <si>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</si>
  <si>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</si>
  <si>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</si>
  <si>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</si>
  <si>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</si>
  <si>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</si>
  <si>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</si>
  <si>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</si>
  <si>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</si>
  <si>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</si>
  <si>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</si>
  <si>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</si>
  <si>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</si>
  <si>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</si>
  <si>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</si>
  <si>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</si>
  <si>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</si>
  <si>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</si>
  <si>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</si>
  <si>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</si>
  <si>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</si>
  <si>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</si>
  <si>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</si>
  <si>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</si>
  <si>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</si>
  <si>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</si>
  <si>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</si>
  <si>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</si>
  <si>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</si>
  <si>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</si>
  <si>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</si>
  <si>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</si>
  <si>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</si>
  <si>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</si>
  <si>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</si>
  <si>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</si>
  <si>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</si>
  <si>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</si>
  <si>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</si>
  <si>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</si>
  <si>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</si>
  <si>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</si>
  <si>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</si>
  <si>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</si>
  <si>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</si>
  <si>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</si>
  <si>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</si>
  <si>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</si>
  <si>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</si>
  <si>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</si>
  <si>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</si>
  <si>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</si>
  <si>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</si>
  <si>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</si>
  <si>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</si>
  <si>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</si>
  <si>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</si>
  <si>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</si>
  <si>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</si>
  <si>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</si>
  <si>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</si>
  <si>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</si>
  <si>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</si>
  <si>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</si>
  <si>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</si>
  <si>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</si>
  <si>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</si>
  <si>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</si>
  <si>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</si>
  <si>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</si>
  <si>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</si>
  <si>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</si>
  <si>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</si>
  <si>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</si>
  <si>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</si>
  <si>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</si>
  <si>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</si>
  <si>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</si>
  <si>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</si>
  <si>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</si>
  <si>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</si>
  <si>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</si>
  <si>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</si>
  <si>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</si>
  <si>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</si>
  <si>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</si>
  <si>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</si>
  <si>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</si>
  <si>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</si>
  <si>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</si>
  <si>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</si>
  <si>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</si>
  <si>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</si>
  <si>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</si>
  <si>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</si>
  <si>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</si>
  <si>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</si>
  <si>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</si>
  <si>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</si>
  <si>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</si>
  <si>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</si>
  <si>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</si>
  <si>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</si>
  <si>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</si>
  <si>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</si>
  <si>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</si>
  <si>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</si>
  <si>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</si>
  <si>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</si>
  <si>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</si>
  <si>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</si>
  <si>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</si>
  <si>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</si>
  <si>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</si>
  <si>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</si>
  <si>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</si>
  <si>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</si>
  <si>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</si>
  <si>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</si>
  <si>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</si>
  <si>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</si>
  <si>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</si>
  <si>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</si>
  <si>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</si>
  <si>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</si>
  <si>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</si>
  <si>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</si>
  <si>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</si>
  <si>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</si>
  <si>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</si>
  <si>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</si>
  <si>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</si>
  <si>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</si>
  <si>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</si>
  <si>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</si>
  <si>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</si>
  <si>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</si>
  <si>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</si>
  <si>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</si>
  <si>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</si>
  <si>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</si>
  <si>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</si>
  <si>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</si>
  <si>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</si>
  <si>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</si>
  <si>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</si>
  <si>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</si>
  <si>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</si>
  <si>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</si>
  <si>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</si>
  <si>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</si>
  <si>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</si>
  <si>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</si>
  <si>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</si>
  <si>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</si>
  <si>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</si>
  <si>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</si>
  <si>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</si>
  <si>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</si>
  <si>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</si>
  <si>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</si>
  <si>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</si>
  <si>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</si>
  <si>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</si>
  <si>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</si>
  <si>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</si>
  <si>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</si>
  <si>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</si>
  <si>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</si>
  <si>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</si>
  <si>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</si>
  <si>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</si>
  <si>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</si>
  <si>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</si>
  <si>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</si>
  <si>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</si>
  <si>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</si>
  <si>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</si>
  <si>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</si>
  <si>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</si>
  <si>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</si>
  <si>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</si>
  <si>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</si>
  <si>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</si>
  <si>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</si>
  <si>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</si>
  <si>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</si>
  <si>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</si>
  <si>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</si>
  <si>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</si>
  <si>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</si>
  <si>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</si>
  <si>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</si>
  <si>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</si>
  <si>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</si>
  <si>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</si>
  <si>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</si>
  <si>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</si>
  <si>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</si>
  <si>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</si>
  <si>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</si>
  <si>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</si>
  <si>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</si>
  <si>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</si>
  <si>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</si>
  <si>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</si>
  <si>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</si>
  <si>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</si>
  <si>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</si>
  <si>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</si>
  <si>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</si>
  <si>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</si>
  <si>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</si>
  <si>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</si>
  <si>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</si>
  <si>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</si>
  <si>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</si>
  <si>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</si>
  <si>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</si>
  <si>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</si>
  <si>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</si>
  <si>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</si>
  <si>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</si>
  <si>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</si>
  <si>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</si>
  <si>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</si>
  <si>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</si>
  <si>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</si>
  <si>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</si>
  <si>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</si>
  <si>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</si>
  <si>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</si>
  <si>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</si>
  <si>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</si>
  <si>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</si>
  <si>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</si>
  <si>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</si>
  <si>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</si>
  <si>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</si>
  <si>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</si>
  <si>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</si>
  <si>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</si>
  <si>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</si>
  <si>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</si>
  <si>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</si>
  <si>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</si>
  <si>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</si>
  <si>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</si>
  <si>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</si>
  <si>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</si>
  <si>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</si>
  <si>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</si>
  <si>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</si>
  <si>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</si>
  <si>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</si>
  <si>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</si>
  <si>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</si>
  <si>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</si>
  <si>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</si>
  <si>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</si>
  <si>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</si>
  <si>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</si>
  <si>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</si>
  <si>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</si>
  <si>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</si>
  <si>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</si>
  <si>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</si>
  <si>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</si>
  <si>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</si>
  <si>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</si>
  <si>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</si>
  <si>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</si>
  <si>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</si>
  <si>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</si>
  <si>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</si>
  <si>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</si>
  <si>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</si>
  <si>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</si>
  <si>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</si>
  <si>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</si>
  <si>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</si>
  <si>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</si>
  <si>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</si>
  <si>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</si>
  <si>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</si>
  <si>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</si>
  <si>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</si>
  <si>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</si>
  <si>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</si>
  <si>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</si>
  <si>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</si>
  <si>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</si>
  <si>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</si>
  <si>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</si>
  <si>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</si>
  <si>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</si>
  <si>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</si>
  <si>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</si>
  <si>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</si>
  <si>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</si>
  <si>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</si>
  <si>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</si>
  <si>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</si>
  <si>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</si>
  <si>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</si>
  <si>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</si>
  <si>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</si>
  <si>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</si>
  <si>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</si>
  <si>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</si>
  <si>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</si>
  <si>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</si>
  <si>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</si>
  <si>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</si>
  <si>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</si>
  <si>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</si>
  <si>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</si>
  <si>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</si>
  <si>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</si>
  <si>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</si>
  <si>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</si>
  <si>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</si>
  <si>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</si>
  <si>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</si>
  <si>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</si>
  <si>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</si>
  <si>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</si>
  <si>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</si>
  <si>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</si>
  <si>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</si>
  <si>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</si>
  <si>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</si>
  <si>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</si>
  <si>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</si>
  <si>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</si>
  <si>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</si>
  <si>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</si>
  <si>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</si>
  <si>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</si>
  <si>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</si>
  <si>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</si>
  <si>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</si>
  <si>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</si>
  <si>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</si>
  <si>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</si>
  <si>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</si>
  <si>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</si>
  <si>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</si>
  <si>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</si>
  <si>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</si>
  <si>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</si>
  <si>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</si>
  <si>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</si>
  <si>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</si>
  <si>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</si>
  <si>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</si>
  <si>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</si>
  <si>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</si>
  <si>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</si>
  <si>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</si>
  <si>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</si>
  <si>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</si>
  <si>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</si>
  <si>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</si>
  <si>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</si>
  <si>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</si>
  <si>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</si>
  <si>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</si>
  <si>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</si>
  <si>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</si>
  <si>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</si>
  <si>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</si>
  <si>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</si>
  <si>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</si>
  <si>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</si>
  <si>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</si>
  <si>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</si>
  <si>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</si>
  <si>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</si>
  <si>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</si>
  <si>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</si>
  <si>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</si>
  <si>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</si>
  <si>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</si>
  <si>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</si>
  <si>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</si>
  <si>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</si>
  <si>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</si>
  <si>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</si>
  <si>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</si>
  <si>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</si>
  <si>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</si>
  <si>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</si>
  <si>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</si>
  <si>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</si>
  <si>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</si>
  <si>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</si>
  <si>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</si>
  <si>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</si>
  <si>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</si>
  <si>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</si>
  <si>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</si>
  <si>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</si>
  <si>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</si>
  <si>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</si>
  <si>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</si>
  <si>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</si>
  <si>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</si>
  <si>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</si>
  <si>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</si>
  <si>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</si>
  <si>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</si>
  <si>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</si>
  <si>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</si>
  <si>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</si>
  <si>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</si>
  <si>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</si>
  <si>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</si>
  <si>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</si>
  <si>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</si>
  <si>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</si>
  <si>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</si>
  <si>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</si>
  <si>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</si>
  <si>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</si>
  <si>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</si>
  <si>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</si>
  <si>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</si>
  <si>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</si>
  <si>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</si>
  <si>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</si>
  <si>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</si>
  <si>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</si>
  <si>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</si>
  <si>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</si>
  <si>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</si>
  <si>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</si>
  <si>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</si>
  <si>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</si>
  <si>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</si>
  <si>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</si>
  <si>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</si>
  <si>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</si>
  <si>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</si>
  <si>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</si>
  <si>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</si>
  <si>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</si>
  <si>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</si>
  <si>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</si>
  <si>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</si>
  <si>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</si>
  <si>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</si>
  <si>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</si>
  <si>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</si>
  <si>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</si>
  <si>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</si>
  <si>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</si>
  <si>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</si>
  <si>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</si>
  <si>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</si>
  <si>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</si>
  <si>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</si>
  <si>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</si>
  <si>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</si>
  <si>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</si>
  <si>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</si>
  <si>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</si>
  <si>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</si>
  <si>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</si>
  <si>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</si>
  <si>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</si>
  <si>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</si>
  <si>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</si>
  <si>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</si>
  <si>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</si>
  <si>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</si>
  <si>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</si>
  <si>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</si>
  <si>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</si>
  <si>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</si>
  <si>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</si>
  <si>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</si>
  <si>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</si>
  <si>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</si>
  <si>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</si>
  <si>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</si>
  <si>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</si>
  <si>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</si>
  <si>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</si>
  <si>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</si>
  <si>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</si>
  <si>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</si>
  <si>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</si>
  <si>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</si>
  <si>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</si>
  <si>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</si>
  <si>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</si>
  <si>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</si>
  <si>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</si>
  <si>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</si>
  <si>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</si>
  <si>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</si>
  <si>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</si>
  <si>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</si>
  <si>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</si>
  <si>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</si>
  <si>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</si>
  <si>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</si>
  <si>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</si>
  <si>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</si>
  <si>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</si>
  <si>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</si>
  <si>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</si>
  <si>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</si>
  <si>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</si>
  <si>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</si>
  <si>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</si>
  <si>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</si>
  <si>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</si>
  <si>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</si>
  <si>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</si>
  <si>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</si>
  <si>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</si>
  <si>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</si>
  <si>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</si>
  <si>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</si>
  <si>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</si>
  <si>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</si>
  <si>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</si>
  <si>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</si>
  <si>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</si>
  <si>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</si>
  <si>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</si>
  <si>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</si>
  <si>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</si>
  <si>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</si>
  <si>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</si>
  <si>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</si>
  <si>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</si>
  <si>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</si>
  <si>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</si>
  <si>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</si>
  <si>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</si>
  <si>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</si>
  <si>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</si>
  <si>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</si>
  <si>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</si>
  <si>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</si>
  <si>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</si>
  <si>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</si>
  <si>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</si>
  <si>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</si>
  <si>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</si>
  <si>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</si>
  <si>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</si>
  <si>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</si>
  <si>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</si>
  <si>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</si>
  <si>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</si>
  <si>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</si>
  <si>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</si>
  <si>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</si>
  <si>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</si>
  <si>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</si>
  <si>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</si>
  <si>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</si>
  <si>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</si>
  <si>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</si>
  <si>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</si>
  <si>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</si>
  <si>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</si>
  <si>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</si>
  <si>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</si>
  <si>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</si>
  <si>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</si>
  <si>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</si>
  <si>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</si>
  <si>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</si>
  <si>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</si>
  <si>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</si>
  <si>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</si>
  <si>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</si>
  <si>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</si>
  <si>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</si>
  <si>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</si>
  <si>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</si>
  <si>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</si>
  <si>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</si>
  <si>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</si>
  <si>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</si>
  <si>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</si>
  <si>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</si>
  <si>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</si>
  <si>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</si>
  <si>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</si>
  <si>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</si>
  <si>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</si>
  <si>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</si>
  <si>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</si>
  <si>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</si>
  <si>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</si>
  <si>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</si>
  <si>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</si>
  <si>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</si>
  <si>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</si>
  <si>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</si>
  <si>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</si>
  <si>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</si>
  <si>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</si>
  <si>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</si>
  <si>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</si>
  <si>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</si>
  <si>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</si>
  <si>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</si>
  <si>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</si>
  <si>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</si>
  <si>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</si>
  <si>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</si>
  <si>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</si>
  <si>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</si>
  <si>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</si>
  <si>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</si>
  <si>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</si>
  <si>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</si>
  <si>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</si>
  <si>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</si>
  <si>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</si>
  <si>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</si>
  <si>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</si>
  <si>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</si>
  <si>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</si>
  <si>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</si>
  <si>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</si>
  <si>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</si>
  <si>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</si>
  <si>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</si>
  <si>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</si>
  <si>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</si>
  <si>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</si>
  <si>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</si>
  <si>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</si>
  <si>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</si>
  <si>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</si>
  <si>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</si>
  <si>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</si>
  <si>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</si>
  <si>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</si>
  <si>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</si>
  <si>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</si>
  <si>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</si>
  <si>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</si>
  <si>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</si>
  <si>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</si>
  <si>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</si>
  <si>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</si>
  <si>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</si>
  <si>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</si>
  <si>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</si>
  <si>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</si>
  <si>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</si>
  <si>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</si>
  <si>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</si>
  <si>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</si>
  <si>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</si>
  <si>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</si>
  <si>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</si>
  <si>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</si>
  <si>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</si>
  <si>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</si>
  <si>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</si>
  <si>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</si>
  <si>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</si>
  <si>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</si>
  <si>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</si>
  <si>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</si>
  <si>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</si>
  <si>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</si>
  <si>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</si>
  <si>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</si>
  <si>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</si>
  <si>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</si>
  <si>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</si>
  <si>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</si>
  <si>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</si>
  <si>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</si>
  <si>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</si>
  <si>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</si>
  <si>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</si>
  <si>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</si>
  <si>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</si>
  <si>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</si>
  <si>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</si>
  <si>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</si>
  <si>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</si>
  <si>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</si>
  <si>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</si>
  <si>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</si>
  <si>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</si>
  <si>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</si>
  <si>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</si>
  <si>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</si>
  <si>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</si>
  <si>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</si>
  <si>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</si>
  <si>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</si>
  <si>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</si>
  <si>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</si>
  <si>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</si>
  <si>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</si>
  <si>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</si>
  <si>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</si>
  <si>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</si>
  <si>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</si>
  <si>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</si>
  <si>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</si>
  <si>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</si>
  <si>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</si>
  <si>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</si>
  <si>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</si>
  <si>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</si>
  <si>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</si>
  <si>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</si>
  <si>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</si>
  <si>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</si>
  <si>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</si>
  <si>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</si>
  <si>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</si>
  <si>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</si>
  <si>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</si>
  <si>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</si>
  <si>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</si>
  <si>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</si>
  <si>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</si>
  <si>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</si>
  <si>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</si>
  <si>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</si>
  <si>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</si>
  <si>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</si>
  <si>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</si>
  <si>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</si>
  <si>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</si>
  <si>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</si>
  <si>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</si>
  <si>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</si>
  <si>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</si>
  <si>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</si>
  <si>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</si>
  <si>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</si>
  <si>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</si>
  <si>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</si>
  <si>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</si>
  <si>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</si>
  <si>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</si>
  <si>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</si>
  <si>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</si>
  <si>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</si>
  <si>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</si>
  <si>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</si>
  <si>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</si>
  <si>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</si>
  <si>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</si>
  <si>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</si>
  <si>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</si>
  <si>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</si>
  <si>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</si>
  <si>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</si>
  <si>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</si>
  <si>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</si>
  <si>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</si>
  <si>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</si>
  <si>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</si>
  <si>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</si>
  <si>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</si>
  <si>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</si>
  <si>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</si>
  <si>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</si>
  <si>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</si>
  <si>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</si>
  <si>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</si>
  <si>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</si>
  <si>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</si>
  <si>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</si>
  <si>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</si>
  <si>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</si>
  <si>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</si>
  <si>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</si>
  <si>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</si>
  <si>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</si>
  <si>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</si>
  <si>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</si>
  <si>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</si>
  <si>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</si>
  <si>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</si>
  <si>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</si>
  <si>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</si>
  <si>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</si>
  <si>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</si>
  <si>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</si>
  <si>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</si>
  <si>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</si>
  <si>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</si>
  <si>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</si>
  <si>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</si>
  <si>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</si>
  <si>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</si>
  <si>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</si>
  <si>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</si>
  <si>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</si>
  <si>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</si>
  <si>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</si>
  <si>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</si>
  <si>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</si>
  <si>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</si>
  <si>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</si>
  <si>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</si>
  <si>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</si>
  <si>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</si>
  <si>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</si>
  <si>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</si>
  <si>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</si>
  <si>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</si>
  <si>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</si>
  <si>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</si>
  <si>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</si>
  <si>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</si>
  <si>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</si>
  <si>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</si>
  <si>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</si>
  <si>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</si>
  <si>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</si>
  <si>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</si>
  <si>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</si>
  <si>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</si>
  <si>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</si>
  <si>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</si>
  <si>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</si>
  <si>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</si>
  <si>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</si>
  <si>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</si>
  <si>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</si>
  <si>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</si>
  <si>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</si>
  <si>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</si>
  <si>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</si>
  <si>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</si>
  <si>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</si>
  <si>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</si>
  <si>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</si>
  <si>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</si>
  <si>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</si>
  <si>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</si>
  <si>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</si>
  <si>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</si>
  <si>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</si>
  <si>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</si>
  <si>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</si>
  <si>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</si>
  <si>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</si>
  <si>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</si>
  <si>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</si>
  <si>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</si>
  <si>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</si>
  <si>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</si>
  <si>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</si>
  <si>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</si>
  <si>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</si>
  <si>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</si>
  <si>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</si>
  <si>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</si>
  <si>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</si>
  <si>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</si>
  <si>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</si>
  <si>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</si>
  <si>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</si>
  <si>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</si>
  <si>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</si>
  <si>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</si>
  <si>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</si>
  <si>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</si>
  <si>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</si>
  <si>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</si>
  <si>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</si>
  <si>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</si>
  <si>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</si>
  <si>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</si>
  <si>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</si>
  <si>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</si>
  <si>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</si>
  <si>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</si>
  <si>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</si>
  <si>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</si>
  <si>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</si>
  <si>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</si>
  <si>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</si>
  <si>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</si>
  <si>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</si>
  <si>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</si>
  <si>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</si>
  <si>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</si>
  <si>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</si>
  <si>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</si>
  <si>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</si>
  <si>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</si>
  <si>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</si>
  <si>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</si>
  <si>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</si>
  <si>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</si>
  <si>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</si>
  <si>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</si>
  <si>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</si>
  <si>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</si>
  <si>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</si>
  <si>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</si>
  <si>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</si>
  <si>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</si>
  <si>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</si>
  <si>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</si>
  <si>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</si>
  <si>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</si>
  <si>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</si>
  <si>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</si>
  <si>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</si>
  <si>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</si>
  <si>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</si>
  <si>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</si>
  <si>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</si>
  <si>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</si>
  <si>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</si>
  <si>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</si>
  <si>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</si>
  <si>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</si>
  <si>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</si>
  <si>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</si>
  <si>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</si>
  <si>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</si>
  <si>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</si>
  <si>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</si>
  <si>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</si>
  <si>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</si>
  <si>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</si>
  <si>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</si>
  <si>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</si>
  <si>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</si>
  <si>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</si>
  <si>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</si>
  <si>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</si>
  <si>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</si>
  <si>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</si>
  <si>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</si>
  <si>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</si>
  <si>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</si>
  <si>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</si>
  <si>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</si>
  <si>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</si>
  <si>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</si>
  <si>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</si>
  <si>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</si>
  <si>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</si>
  <si>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</si>
  <si>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</si>
  <si>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</si>
  <si>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</si>
  <si>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</si>
  <si>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</si>
  <si>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</si>
  <si>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</si>
  <si>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</si>
  <si>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</si>
  <si>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</si>
  <si>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</si>
  <si>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</si>
  <si>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</si>
  <si>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</si>
  <si>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</si>
  <si>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</si>
  <si>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</si>
  <si>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</si>
  <si>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</si>
  <si>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</si>
  <si>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</si>
  <si>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</si>
  <si>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</si>
  <si>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</si>
  <si>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</si>
  <si>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</si>
  <si>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</si>
  <si>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</si>
  <si>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</si>
  <si>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</si>
  <si>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</si>
  <si>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</si>
  <si>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</si>
  <si>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</si>
  <si>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</si>
  <si>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</si>
  <si>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</si>
  <si>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</si>
  <si>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</si>
  <si>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</si>
  <si>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</si>
  <si>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</si>
  <si>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</si>
  <si>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</si>
  <si>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</si>
  <si>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</si>
  <si>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</si>
  <si>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</si>
  <si>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</si>
  <si>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</si>
  <si>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</si>
  <si>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</si>
  <si>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</si>
  <si>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</si>
  <si>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</si>
  <si>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</si>
  <si>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</si>
  <si>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</si>
  <si>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</si>
  <si>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</si>
  <si>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</si>
  <si>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</si>
  <si>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</si>
  <si>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</si>
  <si>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</si>
  <si>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</si>
  <si>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</si>
  <si>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</si>
  <si>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</si>
  <si>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</si>
  <si>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</si>
  <si>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</si>
  <si>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</si>
  <si>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</si>
  <si>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</si>
  <si>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</si>
  <si>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</si>
  <si>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</si>
  <si>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</si>
  <si>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</si>
  <si>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</si>
  <si>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</si>
  <si>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</si>
  <si>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</si>
  <si>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</si>
  <si>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</si>
  <si>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</si>
  <si>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</si>
  <si>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</si>
  <si>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</si>
  <si>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</si>
  <si>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</si>
  <si>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</si>
  <si>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</si>
  <si>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</si>
  <si>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</si>
  <si>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</si>
  <si>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</si>
  <si>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</si>
  <si>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</si>
  <si>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</si>
  <si>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</si>
  <si>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</si>
  <si>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</si>
  <si>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</si>
  <si>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</si>
  <si>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</si>
  <si>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</si>
  <si>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</si>
  <si>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</si>
  <si>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</si>
  <si>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</si>
  <si>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</si>
  <si>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</si>
  <si>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</si>
  <si>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</si>
  <si>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</si>
  <si>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</si>
  <si>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</si>
  <si>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</si>
  <si>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</si>
  <si>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</si>
  <si>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</si>
  <si>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</si>
  <si>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</si>
  <si>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</si>
  <si>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</si>
  <si>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</si>
  <si>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</si>
  <si>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</si>
  <si>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</si>
  <si>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</si>
  <si>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</si>
  <si>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</si>
  <si>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</si>
  <si>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</si>
  <si>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</si>
  <si>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</si>
  <si>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</si>
  <si>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</si>
  <si>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</si>
  <si>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</si>
  <si>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</si>
  <si>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</si>
  <si>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</si>
  <si>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</si>
  <si>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</si>
  <si>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</si>
  <si>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</si>
  <si>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</si>
  <si>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</si>
  <si>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</si>
  <si>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</si>
  <si>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</si>
  <si>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</si>
  <si>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</si>
  <si>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</si>
  <si>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</si>
  <si>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</si>
  <si>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</si>
  <si>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</si>
  <si>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</si>
  <si>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</si>
  <si>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</si>
  <si>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</si>
  <si>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</si>
  <si>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</si>
  <si>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</si>
  <si>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</si>
  <si>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</si>
  <si>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</si>
  <si>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</si>
  <si>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</si>
  <si>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</si>
  <si>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</si>
  <si>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</si>
  <si>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</si>
  <si>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</si>
  <si>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</si>
  <si>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</si>
  <si>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</si>
  <si>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</si>
  <si>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</si>
  <si>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</si>
  <si>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</si>
  <si>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</si>
  <si>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</si>
  <si>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</si>
  <si>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</si>
  <si>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</si>
  <si>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</si>
  <si>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</si>
  <si>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</si>
  <si>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</si>
  <si>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</si>
  <si>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</si>
  <si>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</si>
  <si>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</si>
  <si>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</si>
  <si>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</si>
  <si>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</si>
  <si>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</si>
  <si>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</si>
  <si>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</si>
  <si>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</si>
  <si>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</si>
  <si>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</si>
  <si>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</si>
  <si>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</si>
  <si>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</si>
  <si>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</si>
  <si>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</si>
  <si>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</si>
  <si>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</si>
  <si>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</si>
  <si>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</si>
  <si>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</si>
  <si>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</si>
  <si>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</si>
  <si>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</si>
  <si>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</si>
  <si>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</si>
  <si>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</si>
  <si>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</si>
  <si>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</si>
  <si>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</si>
  <si>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</si>
  <si>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</si>
  <si>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</si>
  <si>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</si>
  <si>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</si>
  <si>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</si>
  <si>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</si>
  <si>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</si>
  <si>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</si>
  <si>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</si>
  <si>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</si>
  <si>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</si>
  <si>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</si>
  <si>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</si>
  <si>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</si>
  <si>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</si>
  <si>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</si>
  <si>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</si>
  <si>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</si>
  <si>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</si>
  <si>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</si>
  <si>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</si>
  <si>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</si>
  <si>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</si>
  <si>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</si>
  <si>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</si>
  <si>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</si>
  <si>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</si>
  <si>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</si>
  <si>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</si>
  <si>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</si>
  <si>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</si>
  <si>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</si>
  <si>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</si>
  <si>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</si>
  <si>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</si>
  <si>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</si>
  <si>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</si>
  <si>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</si>
  <si>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</si>
  <si>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</si>
  <si>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</si>
  <si>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</si>
  <si>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</si>
  <si>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</si>
  <si>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</si>
  <si>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</si>
  <si>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</si>
  <si>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</si>
  <si>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</si>
  <si>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</si>
  <si>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</si>
  <si>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</si>
  <si>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</si>
  <si>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</si>
  <si>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</si>
  <si>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</si>
  <si>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</si>
  <si>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</si>
  <si>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</si>
  <si>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</si>
  <si>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</si>
  <si>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</si>
  <si>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</si>
  <si>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</si>
  <si>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</si>
  <si>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</si>
  <si>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</si>
  <si>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</si>
  <si>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</si>
  <si>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</si>
  <si>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</si>
  <si>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</si>
  <si>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</si>
  <si>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</si>
  <si>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</si>
  <si>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</si>
  <si>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</si>
  <si>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</si>
  <si>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</si>
  <si>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</si>
  <si>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</si>
  <si>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</si>
  <si>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</si>
  <si>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</si>
  <si>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</si>
  <si>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</si>
  <si>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</si>
  <si>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</si>
  <si>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</si>
  <si>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</si>
  <si>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</si>
  <si>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</si>
  <si>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</si>
  <si>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</si>
  <si>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</si>
  <si>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</si>
  <si>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</si>
  <si>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</si>
  <si>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</si>
  <si>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</si>
  <si>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</si>
  <si>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</si>
  <si>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</si>
  <si>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</si>
  <si>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</si>
  <si>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</si>
  <si>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</si>
  <si>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</si>
  <si>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</si>
  <si>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</si>
  <si>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</si>
  <si>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</si>
  <si>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</si>
  <si>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</si>
  <si>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</si>
  <si>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</si>
  <si>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</si>
  <si>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</si>
  <si>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</si>
  <si>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</si>
  <si>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</si>
  <si>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</si>
  <si>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</si>
  <si>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</si>
  <si>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</si>
  <si>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</si>
  <si>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</si>
  <si>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</si>
  <si>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</si>
  <si>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</si>
  <si>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</si>
  <si>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</si>
  <si>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</si>
  <si>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</si>
  <si>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</si>
  <si>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</si>
  <si>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</si>
  <si>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</si>
  <si>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</si>
  <si>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</si>
  <si>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</si>
  <si>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</si>
  <si>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</si>
  <si>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</si>
  <si>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</si>
  <si>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</si>
  <si>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</si>
  <si>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</si>
  <si>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</si>
  <si>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</si>
  <si>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</si>
  <si>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</si>
  <si>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</si>
  <si>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</si>
  <si>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</si>
  <si>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</si>
  <si>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</si>
  <si>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</si>
  <si>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</si>
  <si>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</si>
  <si>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</si>
  <si>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</si>
  <si>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</si>
  <si>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</si>
  <si>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</si>
  <si>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</si>
  <si>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</si>
  <si>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</si>
  <si>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</si>
  <si>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</si>
  <si>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</si>
  <si>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</si>
  <si>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</si>
  <si>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</si>
  <si>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</si>
  <si>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</si>
  <si>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</si>
  <si>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</si>
  <si>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</si>
  <si>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</si>
  <si>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</si>
  <si>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</si>
  <si>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</si>
  <si>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</si>
  <si>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</si>
  <si>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</si>
  <si>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</si>
  <si>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</si>
  <si>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</si>
  <si>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</si>
  <si>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</si>
  <si>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</si>
  <si>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</si>
  <si>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</si>
  <si>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</si>
  <si>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</si>
  <si>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</si>
  <si>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</si>
  <si>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</si>
  <si>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</si>
  <si>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</si>
  <si>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</si>
  <si>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</si>
  <si>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</si>
  <si>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</si>
  <si>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</si>
  <si>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</si>
  <si>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</si>
  <si>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</si>
  <si>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</si>
  <si>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</si>
  <si>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</si>
  <si>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</si>
  <si>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</si>
  <si>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</si>
  <si>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</si>
  <si>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</si>
  <si>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</si>
  <si>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</si>
  <si>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</si>
  <si>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</si>
  <si>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</si>
  <si>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</si>
  <si>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</si>
  <si>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</si>
  <si>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</si>
  <si>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</si>
  <si>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</si>
  <si>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</si>
  <si>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</si>
  <si>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</si>
  <si>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</si>
  <si>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</si>
  <si>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</si>
  <si>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</si>
  <si>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</si>
  <si>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</si>
  <si>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</si>
  <si>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</si>
  <si>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</si>
  <si>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</si>
  <si>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</si>
  <si>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</si>
  <si>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</si>
  <si>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</si>
  <si>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</si>
  <si>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</si>
  <si>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</si>
  <si>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</si>
  <si>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</si>
  <si>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</si>
  <si>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</si>
  <si>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</si>
  <si>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</si>
  <si>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</si>
  <si>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</si>
  <si>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</si>
  <si>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</si>
  <si>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</si>
  <si>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</si>
  <si>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</si>
  <si>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</si>
  <si>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</si>
  <si>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</si>
  <si>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</si>
  <si>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</si>
  <si>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</si>
  <si>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</si>
  <si>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</si>
  <si>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</si>
  <si>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</si>
  <si>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</si>
  <si>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</si>
  <si>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</si>
  <si>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</si>
  <si>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</si>
  <si>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</si>
  <si>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</si>
  <si>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</si>
  <si>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</si>
  <si>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</si>
  <si>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</si>
  <si>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</si>
  <si>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</si>
  <si>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</si>
  <si>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</si>
  <si>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</si>
  <si>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</si>
  <si>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</si>
  <si>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</si>
  <si>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</si>
  <si>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</si>
  <si>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</si>
  <si>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</si>
  <si>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</si>
  <si>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</si>
  <si>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</si>
  <si>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</si>
  <si>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</si>
  <si>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</si>
  <si>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</si>
  <si>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</si>
  <si>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</si>
  <si>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</si>
  <si>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</si>
  <si>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</si>
  <si>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</si>
  <si>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</si>
  <si>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</si>
  <si>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</si>
  <si>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</si>
  <si>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</si>
  <si>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</si>
  <si>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</si>
  <si>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</si>
  <si>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</si>
  <si>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</si>
  <si>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</si>
  <si>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</si>
  <si>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</si>
  <si>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</si>
  <si>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</si>
  <si>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</si>
  <si>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</si>
  <si>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</si>
  <si>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</si>
  <si>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</si>
  <si>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</si>
  <si>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</si>
  <si>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</si>
  <si>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</si>
  <si>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</si>
  <si>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</si>
  <si>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</si>
  <si>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</si>
  <si>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</si>
  <si>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</si>
  <si>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</si>
  <si>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</si>
  <si>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</si>
  <si>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</si>
  <si>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</si>
  <si>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</si>
  <si>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</si>
  <si>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</si>
  <si>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</si>
  <si>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</si>
  <si>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</si>
  <si>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</si>
  <si>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</si>
  <si>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</si>
  <si>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</si>
  <si>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</si>
  <si>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</si>
  <si>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</si>
  <si>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</si>
  <si>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</si>
  <si>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</si>
  <si>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</si>
  <si>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</si>
  <si>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</si>
  <si>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</si>
  <si>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</si>
  <si>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</si>
  <si>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</si>
  <si>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</si>
  <si>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</si>
  <si>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</si>
  <si>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</si>
  <si>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</si>
  <si>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</si>
  <si>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</si>
  <si>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</si>
  <si>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</si>
  <si>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</si>
  <si>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</si>
  <si>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</si>
  <si>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</si>
  <si>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</si>
  <si>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</si>
  <si>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</si>
  <si>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</si>
  <si>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</si>
  <si>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</si>
  <si>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</si>
  <si>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</si>
  <si>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</si>
  <si>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</si>
  <si>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</si>
  <si>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</si>
  <si>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</si>
  <si>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</si>
  <si>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</si>
  <si>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</si>
  <si>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</si>
  <si>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</si>
  <si>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</si>
  <si>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</si>
  <si>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</si>
  <si>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</si>
  <si>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</si>
  <si>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</si>
  <si>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</si>
  <si>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</si>
  <si>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</si>
  <si>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</si>
  <si>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</si>
  <si>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</si>
  <si>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</si>
  <si>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</si>
  <si>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</si>
  <si>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</si>
  <si>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</si>
  <si>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</si>
  <si>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</si>
  <si>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</si>
  <si>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</si>
  <si>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</si>
  <si>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</si>
  <si>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</si>
  <si>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</si>
  <si>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</si>
  <si>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</si>
  <si>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</si>
  <si>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</si>
  <si>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</si>
  <si>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</si>
  <si>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</si>
  <si>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</si>
  <si>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</si>
  <si>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</si>
  <si>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</si>
  <si>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</si>
  <si>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</si>
  <si>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</si>
  <si>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</si>
  <si>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</si>
  <si>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</si>
  <si>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</si>
  <si>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</si>
  <si>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</si>
  <si>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</si>
  <si>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</si>
  <si>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</si>
  <si>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</si>
  <si>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</si>
  <si>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</si>
  <si>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</si>
  <si>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</si>
  <si>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</si>
  <si>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</si>
  <si>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</si>
  <si>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</si>
  <si>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</si>
  <si>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</si>
  <si>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</si>
  <si>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</si>
  <si>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</si>
  <si>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</si>
  <si>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</si>
  <si>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</si>
  <si>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</si>
  <si>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</si>
  <si>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</si>
  <si>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</si>
  <si>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</si>
  <si>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</si>
  <si>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</si>
  <si>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</si>
  <si>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</si>
  <si>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</si>
  <si>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</si>
  <si>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</si>
  <si>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</si>
  <si>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</si>
  <si>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</si>
  <si>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</si>
  <si>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</si>
  <si>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</si>
  <si>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</si>
  <si>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</si>
  <si>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</si>
  <si>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</si>
  <si>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</si>
  <si>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</si>
  <si>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</si>
  <si>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</si>
  <si>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</si>
  <si>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</si>
  <si>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</si>
  <si>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</si>
  <si>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</si>
  <si>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</si>
  <si>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</si>
  <si>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</si>
  <si>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</si>
  <si>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</si>
  <si>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</si>
  <si>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</si>
  <si>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</si>
  <si>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</si>
  <si>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</si>
  <si>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</si>
  <si>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</si>
  <si>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</si>
  <si>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</si>
  <si>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</si>
  <si>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</si>
  <si>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</si>
  <si>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</si>
  <si>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</si>
  <si>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</si>
  <si>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</si>
  <si>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</si>
  <si>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</si>
  <si>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</si>
  <si>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</si>
  <si>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</si>
  <si>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</si>
  <si>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</si>
  <si>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</si>
  <si>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</si>
  <si>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</si>
  <si>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</si>
  <si>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</si>
  <si>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</si>
  <si>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</si>
  <si>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</si>
  <si>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</si>
  <si>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</si>
  <si>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</si>
  <si>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</si>
  <si>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</si>
  <si>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</si>
  <si>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</si>
  <si>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</si>
  <si>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</si>
  <si>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</si>
  <si>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</si>
  <si>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</si>
  <si>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</si>
  <si>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</si>
  <si>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</si>
  <si>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</si>
  <si>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</si>
  <si>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</si>
  <si>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</si>
  <si>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</si>
  <si>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</si>
  <si>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</si>
  <si>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</si>
  <si>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</si>
  <si>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</si>
  <si>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</si>
  <si>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</si>
  <si>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</si>
  <si>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</si>
  <si>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</si>
  <si>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</si>
  <si>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</si>
  <si>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</si>
  <si>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</si>
  <si>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</si>
  <si>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</si>
  <si>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</si>
  <si>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</si>
  <si>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</si>
  <si>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</si>
  <si>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</si>
  <si>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</si>
  <si>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</si>
  <si>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</si>
  <si>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</si>
  <si>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</si>
  <si>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</si>
  <si>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</si>
  <si>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</si>
  <si>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</si>
  <si>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</si>
  <si>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</si>
  <si>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</si>
  <si>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</si>
  <si>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</si>
  <si>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</si>
  <si>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</si>
  <si>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</si>
  <si>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</si>
  <si>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</si>
  <si>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</si>
  <si>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</si>
  <si>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</si>
  <si>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</si>
  <si>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</si>
  <si>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</si>
  <si>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</si>
  <si>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</si>
  <si>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</si>
  <si>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</si>
  <si>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</si>
  <si>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</si>
  <si>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</si>
  <si>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</si>
  <si>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</si>
  <si>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</si>
  <si>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</si>
  <si>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</si>
  <si>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</si>
  <si>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</si>
  <si>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</si>
  <si>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</si>
  <si>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</si>
  <si>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</si>
  <si>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</si>
  <si>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</si>
  <si>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</si>
  <si>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</si>
  <si>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</si>
  <si>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</si>
  <si>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</si>
  <si>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</si>
  <si>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</si>
  <si>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</si>
  <si>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</si>
  <si>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</si>
  <si>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</si>
  <si>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</si>
  <si>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</si>
  <si>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</si>
  <si>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</si>
  <si>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</si>
  <si>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</si>
  <si>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</si>
  <si>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</si>
  <si>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</si>
  <si>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</si>
  <si>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</si>
  <si>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</si>
  <si>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</si>
  <si>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</si>
  <si>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</si>
  <si>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</si>
  <si>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</si>
  <si>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</si>
  <si>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</si>
  <si>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</si>
  <si>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</si>
  <si>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</si>
  <si>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</si>
  <si>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</si>
  <si>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</si>
  <si>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</si>
  <si>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</si>
  <si>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</si>
  <si>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</si>
  <si>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</si>
  <si>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</si>
  <si>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</si>
  <si>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</si>
  <si>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</si>
  <si>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</si>
  <si>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</si>
  <si>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</si>
  <si>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</si>
  <si>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</si>
  <si>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</si>
  <si>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</si>
  <si>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</si>
  <si>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</si>
  <si>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</si>
  <si>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</si>
  <si>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</si>
  <si>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</si>
  <si>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</si>
  <si>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</si>
  <si>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</si>
  <si>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</si>
  <si>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</si>
  <si>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</si>
  <si>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</si>
  <si>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</si>
  <si>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</si>
  <si>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</si>
  <si>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</si>
  <si>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</si>
  <si>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</si>
  <si>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</si>
  <si>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</si>
  <si>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</si>
  <si>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</si>
  <si>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</si>
  <si>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</si>
  <si>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</si>
  <si>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</si>
  <si>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</si>
  <si>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</si>
  <si>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</si>
  <si>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</si>
  <si>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</si>
  <si>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</si>
  <si>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</si>
  <si>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</si>
  <si>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</si>
  <si>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</si>
  <si>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</si>
  <si>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</si>
  <si>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</si>
  <si>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</si>
  <si>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</si>
  <si>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</si>
  <si>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</si>
  <si>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</si>
  <si>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</si>
  <si>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</si>
  <si>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</si>
  <si>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</si>
  <si>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</si>
  <si>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</si>
  <si>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</si>
  <si>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</si>
  <si>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</si>
  <si>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</si>
  <si>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</si>
  <si>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</si>
  <si>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</si>
  <si>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</si>
  <si>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</si>
  <si>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</si>
  <si>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</si>
  <si>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</si>
  <si>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</si>
  <si>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</si>
  <si>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</si>
  <si>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</si>
  <si>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</si>
  <si>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</si>
  <si>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</si>
  <si>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</si>
  <si>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</si>
  <si>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</si>
  <si>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</si>
  <si>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</si>
  <si>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</si>
  <si>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</si>
  <si>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</si>
  <si>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</si>
  <si>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</si>
  <si>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</si>
  <si>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</si>
  <si>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</si>
  <si>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</si>
  <si>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</si>
  <si>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</si>
  <si>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</si>
  <si>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</si>
  <si>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</si>
  <si>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</si>
  <si>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</si>
  <si>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</si>
  <si>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</si>
  <si>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</si>
  <si>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</si>
  <si>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</si>
  <si>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</si>
  <si>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</si>
  <si>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</si>
  <si>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</si>
  <si>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</si>
  <si>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</si>
  <si>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</si>
  <si>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</si>
  <si>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</si>
  <si>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</si>
  <si>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</si>
  <si>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</si>
  <si>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</si>
  <si>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</si>
  <si>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</si>
  <si>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</si>
  <si>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</si>
  <si>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</si>
  <si>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</si>
  <si>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</si>
  <si>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</si>
  <si>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</si>
  <si>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</si>
  <si>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</si>
  <si>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</si>
  <si>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</si>
  <si>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</si>
  <si>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</si>
  <si>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</si>
  <si>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</si>
  <si>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</si>
  <si>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</si>
  <si>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</si>
  <si>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</si>
  <si>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</si>
  <si>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</si>
  <si>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</si>
  <si>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</si>
  <si>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</si>
  <si>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</si>
  <si>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</si>
  <si>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</si>
  <si>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</si>
  <si>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</si>
  <si>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</si>
  <si>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</si>
  <si>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</si>
  <si>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</si>
  <si>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</si>
  <si>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</si>
  <si>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</si>
  <si>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</si>
  <si>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</si>
  <si>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</si>
  <si>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</si>
  <si>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</si>
  <si>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</si>
  <si>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</si>
  <si>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</si>
  <si>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</si>
  <si>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</si>
  <si>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</si>
  <si>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</si>
  <si>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</si>
  <si>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</si>
  <si>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</si>
  <si>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</si>
  <si>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</si>
  <si>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</si>
  <si>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</si>
  <si>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</si>
  <si>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</si>
  <si>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</si>
  <si>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</si>
  <si>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</si>
  <si>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</si>
  <si>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</si>
  <si>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</si>
  <si>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</si>
  <si>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</si>
  <si>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</si>
  <si>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</si>
  <si>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</si>
  <si>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</si>
  <si>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</si>
  <si>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</si>
  <si>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</si>
  <si>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</si>
  <si>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</si>
  <si>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</si>
  <si>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</si>
  <si>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</si>
  <si>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</si>
  <si>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</si>
  <si>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</si>
  <si>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</si>
  <si>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</si>
  <si>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</si>
  <si>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</si>
  <si>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</si>
  <si>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</si>
  <si>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</si>
  <si>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</si>
  <si>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</si>
  <si>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</si>
  <si>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</si>
  <si>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</si>
  <si>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</si>
  <si>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</si>
  <si>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</si>
  <si>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</si>
  <si>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</si>
  <si>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</si>
  <si>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</si>
  <si>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</si>
  <si>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</si>
  <si>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</si>
  <si>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</si>
  <si>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</si>
  <si>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</si>
  <si>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</si>
  <si>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</si>
  <si>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</si>
  <si>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</si>
  <si>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</si>
  <si>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</si>
  <si>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</si>
  <si>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</si>
  <si>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</si>
  <si>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</si>
  <si>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</si>
  <si>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</si>
  <si>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</si>
  <si>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</si>
  <si>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</si>
  <si>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</si>
  <si>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</si>
  <si>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</si>
  <si>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</si>
  <si>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</si>
  <si>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</si>
  <si>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</si>
  <si>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</si>
  <si>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</si>
  <si>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</si>
  <si>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</si>
  <si>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</si>
  <si>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</si>
  <si>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</si>
  <si>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</si>
  <si>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</si>
  <si>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</si>
  <si>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</si>
  <si>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</si>
  <si>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</si>
  <si>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</si>
  <si>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</si>
  <si>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</si>
  <si>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</si>
  <si>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</si>
  <si>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</si>
  <si>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</si>
  <si>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</si>
  <si>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</si>
  <si>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</si>
  <si>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</si>
  <si>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</si>
  <si>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</si>
  <si>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</si>
  <si>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</si>
  <si>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</si>
  <si>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</si>
  <si>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</si>
  <si>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</si>
  <si>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</si>
  <si>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</si>
  <si>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</si>
  <si>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</si>
  <si>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</si>
  <si>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</si>
  <si>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</si>
  <si>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</si>
  <si>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</si>
  <si>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</si>
  <si>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</si>
  <si>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</si>
  <si>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</si>
  <si>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</si>
  <si>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</si>
  <si>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</si>
  <si>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</si>
  <si>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</si>
  <si>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</si>
  <si>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</si>
  <si>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</si>
  <si>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</si>
  <si>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</si>
  <si>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</si>
  <si>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</si>
  <si>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</si>
  <si>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</si>
  <si>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</si>
  <si>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</si>
  <si>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</si>
  <si>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</si>
  <si>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</si>
  <si>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</si>
  <si>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</si>
  <si>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</si>
  <si>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</si>
  <si>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</si>
  <si>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</si>
  <si>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</si>
  <si>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</si>
  <si>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</si>
  <si>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</si>
  <si>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</si>
  <si>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</si>
  <si>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</si>
  <si>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</si>
  <si>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</si>
  <si>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</si>
  <si>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</si>
  <si>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</si>
  <si>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</si>
  <si>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</si>
  <si>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</si>
  <si>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</si>
  <si>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</si>
  <si>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</si>
  <si>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</si>
  <si>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</si>
  <si>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</si>
  <si>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</si>
  <si>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</si>
  <si>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</si>
  <si>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</si>
  <si>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</si>
  <si>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</si>
  <si>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</si>
  <si>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</si>
  <si>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</si>
  <si>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</si>
  <si>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</si>
  <si>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</si>
  <si>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</si>
  <si>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</si>
  <si>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</si>
  <si>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</si>
  <si>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</si>
  <si>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</si>
  <si>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</si>
  <si>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</si>
  <si>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</si>
  <si>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</si>
  <si>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</si>
  <si>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</si>
  <si>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</si>
  <si>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</si>
  <si>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</si>
  <si>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</si>
  <si>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</si>
  <si>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</si>
  <si>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</si>
  <si>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</si>
  <si>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</si>
  <si>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</si>
  <si>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</si>
  <si>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</si>
  <si>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</si>
  <si>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</si>
  <si>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</si>
  <si>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</si>
  <si>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</si>
  <si>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</si>
  <si>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</si>
  <si>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</si>
  <si>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</si>
  <si>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</si>
  <si>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</si>
  <si>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</si>
  <si>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</si>
  <si>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</si>
  <si>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</si>
  <si>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</si>
  <si>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</si>
  <si>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</si>
  <si>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</si>
  <si>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</si>
  <si>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</si>
  <si>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</si>
  <si>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</si>
  <si>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</si>
  <si>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</si>
  <si>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</si>
  <si>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</si>
  <si>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</si>
  <si>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</si>
  <si>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</si>
  <si>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</si>
  <si>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</si>
  <si>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</si>
  <si>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</si>
  <si>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</si>
  <si>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</si>
  <si>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</si>
  <si>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</si>
  <si>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</si>
  <si>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</si>
  <si>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</si>
  <si>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</si>
  <si>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</si>
  <si>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</si>
  <si>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</si>
  <si>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</si>
  <si>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</si>
  <si>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</si>
  <si>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</si>
  <si>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</si>
  <si>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</si>
  <si>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</si>
  <si>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</si>
  <si>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</si>
  <si>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</si>
  <si>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</si>
  <si>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</si>
  <si>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</si>
  <si>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</si>
  <si>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</si>
  <si>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</si>
  <si>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</si>
  <si>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</si>
  <si>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</si>
  <si>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</si>
  <si>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</si>
  <si>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</si>
  <si>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</si>
  <si>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</si>
  <si>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</si>
  <si>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</si>
  <si>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</si>
  <si>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</si>
  <si>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</si>
  <si>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</si>
  <si>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</si>
  <si>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</si>
  <si>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</si>
  <si>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</si>
  <si>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</si>
  <si>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</si>
  <si>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</si>
  <si>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</si>
  <si>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</si>
  <si>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</si>
  <si>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</si>
  <si>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</si>
  <si>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</si>
  <si>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</si>
  <si>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</si>
  <si>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</si>
  <si>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</si>
  <si>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</si>
  <si>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</si>
  <si>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</si>
  <si>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</si>
  <si>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</si>
  <si>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</si>
  <si>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</si>
  <si>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</si>
  <si>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</si>
  <si>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</si>
  <si>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</si>
  <si>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</si>
  <si>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</si>
  <si>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</si>
  <si>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</si>
  <si>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</si>
  <si>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</si>
  <si>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</si>
  <si>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</si>
  <si>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</si>
  <si>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</si>
  <si>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</si>
  <si>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</si>
  <si>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</si>
  <si>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</si>
  <si>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</si>
  <si>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</si>
  <si>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</si>
  <si>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</si>
  <si>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</si>
  <si>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</si>
  <si>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</si>
  <si>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</si>
  <si>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</si>
  <si>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</si>
  <si>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</si>
  <si>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</si>
  <si>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</si>
  <si>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</si>
  <si>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</si>
  <si>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</si>
  <si>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</si>
  <si>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</si>
  <si>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</si>
  <si>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</si>
  <si>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</si>
  <si>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</si>
  <si>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</si>
  <si>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</si>
  <si>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</si>
  <si>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</si>
  <si>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</si>
  <si>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</si>
  <si>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</si>
  <si>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</si>
  <si>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</si>
  <si>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</si>
  <si>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</si>
  <si>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</si>
  <si>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</si>
  <si>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</si>
  <si>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</si>
  <si>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</si>
  <si>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</si>
  <si>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</si>
  <si>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</si>
  <si>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</si>
  <si>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</si>
  <si>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</si>
  <si>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</si>
  <si>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</si>
  <si>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</si>
  <si>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</si>
  <si>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</si>
  <si>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</si>
  <si>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</si>
  <si>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</si>
  <si>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</si>
  <si>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</si>
  <si>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</si>
  <si>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</si>
  <si>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</si>
  <si>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</si>
  <si>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</si>
  <si>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</si>
  <si>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</si>
  <si>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</si>
  <si>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</si>
  <si>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</si>
  <si>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</si>
  <si>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</si>
  <si>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</si>
  <si>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</si>
  <si>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</si>
  <si>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</si>
  <si>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</si>
  <si>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</si>
  <si>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</si>
  <si>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</si>
  <si>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</si>
  <si>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</si>
  <si>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</si>
  <si>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</si>
  <si>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</si>
  <si>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</si>
  <si>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</si>
  <si>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</si>
  <si>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</si>
  <si>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</si>
  <si>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</si>
  <si>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</si>
  <si>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</si>
  <si>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</si>
  <si>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</si>
  <si>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</si>
  <si>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</si>
  <si>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</si>
  <si>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</si>
  <si>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</si>
  <si>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</si>
  <si>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</si>
  <si>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</si>
  <si>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</si>
  <si>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</si>
  <si>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</si>
  <si>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</si>
  <si>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</si>
  <si>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</si>
  <si>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</si>
  <si>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</si>
  <si>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</si>
  <si>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</si>
  <si>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</si>
  <si>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</si>
  <si>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</si>
  <si>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</si>
  <si>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</si>
  <si>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</si>
  <si>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</si>
  <si>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</si>
  <si>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</si>
  <si>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</si>
  <si>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</si>
  <si>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</si>
  <si>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</si>
  <si>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</si>
  <si>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</si>
  <si>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</si>
  <si>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</si>
  <si>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</si>
  <si>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</si>
  <si>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</si>
  <si>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</si>
  <si>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</si>
  <si>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</si>
  <si>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</si>
  <si>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</si>
  <si>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</si>
  <si>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</si>
  <si>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</si>
  <si>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</si>
  <si>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</si>
  <si>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</si>
  <si>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</si>
  <si>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</si>
  <si>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</si>
  <si>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</si>
  <si>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</si>
  <si>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</si>
  <si>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</si>
  <si>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</si>
  <si>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</si>
  <si>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</si>
  <si>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</si>
  <si>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</si>
  <si>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</si>
  <si>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</si>
  <si>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</si>
  <si>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</si>
  <si>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</si>
  <si>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</si>
  <si>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</si>
  <si>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</si>
  <si>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</si>
  <si>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</si>
  <si>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</si>
  <si>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</si>
  <si>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</si>
  <si>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</si>
  <si>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</si>
  <si>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</si>
  <si>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</si>
  <si>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</si>
  <si>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</si>
  <si>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</si>
  <si>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</si>
  <si>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</si>
  <si>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</si>
  <si>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</si>
  <si>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</si>
  <si>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</si>
  <si>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</si>
  <si>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</si>
  <si>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</si>
  <si>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</si>
  <si>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</si>
  <si>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</si>
  <si>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</si>
  <si>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</si>
  <si>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</si>
  <si>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</si>
  <si>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</si>
  <si>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</si>
  <si>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</si>
  <si>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</si>
  <si>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</si>
  <si>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</si>
  <si>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</si>
  <si>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</si>
  <si>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</si>
  <si>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</si>
  <si>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</si>
  <si>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</si>
  <si>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</si>
  <si>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</si>
  <si>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</si>
  <si>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</si>
  <si>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</si>
  <si>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</si>
  <si>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</si>
  <si>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</si>
  <si>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</si>
  <si>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</si>
  <si>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</si>
  <si>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</si>
  <si>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</si>
  <si>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</si>
  <si>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</si>
  <si>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</si>
  <si>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</si>
  <si>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</si>
  <si>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</si>
  <si>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</si>
  <si>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</si>
  <si>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</si>
  <si>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</si>
  <si>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</si>
  <si>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</si>
  <si>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</si>
  <si>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</si>
  <si>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</si>
  <si>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</si>
  <si>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</si>
  <si>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</si>
  <si>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</si>
  <si>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</si>
  <si>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</si>
  <si>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</si>
  <si>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</si>
  <si>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</si>
  <si>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</si>
  <si>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</si>
  <si>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</si>
  <si>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</si>
  <si>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</si>
  <si>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</si>
  <si>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</si>
  <si>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</si>
  <si>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</si>
  <si>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</si>
  <si>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</si>
  <si>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</si>
  <si>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</si>
  <si>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</si>
  <si>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</si>
  <si>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</si>
  <si>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</si>
  <si>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</si>
  <si>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</si>
  <si>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</si>
  <si>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</si>
  <si>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</si>
  <si>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</si>
  <si>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</si>
  <si>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</si>
  <si>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</si>
  <si>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</si>
  <si>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</si>
  <si>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</si>
  <si>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</si>
  <si>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</si>
  <si>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</si>
  <si>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</si>
  <si>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</si>
  <si>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</si>
  <si>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</si>
  <si>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</si>
  <si>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</si>
  <si>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</si>
  <si>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</si>
  <si>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</si>
  <si>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</si>
  <si>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</si>
  <si>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</si>
  <si>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</si>
  <si>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</si>
  <si>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</si>
  <si>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</si>
  <si>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</si>
  <si>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</si>
  <si>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</si>
  <si>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</si>
  <si>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</si>
  <si>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</si>
  <si>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</si>
  <si>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</si>
  <si>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</si>
  <si>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</si>
  <si>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</si>
  <si>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</si>
  <si>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</si>
  <si>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</si>
  <si>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</si>
  <si>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</si>
  <si>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</si>
  <si>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</si>
  <si>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</si>
  <si>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</si>
  <si>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</si>
  <si>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</si>
  <si>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</si>
  <si>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</si>
  <si>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</si>
  <si>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</si>
  <si>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</si>
  <si>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</si>
  <si>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</si>
  <si>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</si>
  <si>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</si>
  <si>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</si>
  <si>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</si>
  <si>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</si>
  <si>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</si>
  <si>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</si>
  <si>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</si>
  <si>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</si>
  <si>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</si>
  <si>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</si>
  <si>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</si>
  <si>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</si>
  <si>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</si>
  <si>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</si>
  <si>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</si>
  <si>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</si>
  <si>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</si>
  <si>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</si>
  <si>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</si>
  <si>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</si>
  <si>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</si>
  <si>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</si>
  <si>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</si>
  <si>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</si>
  <si>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</si>
  <si>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</si>
  <si>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</si>
  <si>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</si>
  <si>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</si>
  <si>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</si>
  <si>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</si>
  <si>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</si>
  <si>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</si>
  <si>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</si>
  <si>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</si>
  <si>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</si>
  <si>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</si>
  <si>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</si>
  <si>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</si>
  <si>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</si>
  <si>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</si>
  <si>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</si>
  <si>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</si>
  <si>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</si>
  <si>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</si>
  <si>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</si>
  <si>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</si>
  <si>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</si>
  <si>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</si>
  <si>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</si>
  <si>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</si>
  <si>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</si>
  <si>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</si>
  <si>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</si>
  <si>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</si>
  <si>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</si>
  <si>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</si>
  <si>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</si>
  <si>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</si>
  <si>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</si>
  <si>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</si>
  <si>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</si>
  <si>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</si>
  <si>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</si>
  <si>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</si>
  <si>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</si>
  <si>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</si>
  <si>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</si>
  <si>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</si>
  <si>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</si>
  <si>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</si>
  <si>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</si>
  <si>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</si>
  <si>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</si>
  <si>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</si>
  <si>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</si>
  <si>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</si>
  <si>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</si>
  <si>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</si>
  <si>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</si>
  <si>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</si>
  <si>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</si>
  <si>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</si>
  <si>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</si>
  <si>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</si>
  <si>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</si>
  <si>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</si>
  <si>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</si>
  <si>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</si>
  <si>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</si>
  <si>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</si>
  <si>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</si>
  <si>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</si>
  <si>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</si>
  <si>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</si>
  <si>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</si>
  <si>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</si>
  <si>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</si>
  <si>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</si>
  <si>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</si>
  <si>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</si>
  <si>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</si>
  <si>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</si>
  <si>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</si>
  <si>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</si>
  <si>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</si>
  <si>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</si>
  <si>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</si>
  <si>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</si>
  <si>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</si>
  <si>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</si>
  <si>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</si>
  <si>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</si>
  <si>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</si>
  <si>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</si>
  <si>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</si>
  <si>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</si>
  <si>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</si>
  <si>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</si>
  <si>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</si>
  <si>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</si>
  <si>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</si>
  <si>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</si>
  <si>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</si>
  <si>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</si>
  <si>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</si>
  <si>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</si>
  <si>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</si>
  <si>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</si>
  <si>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</si>
  <si>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</si>
  <si>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</si>
  <si>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</si>
  <si>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</si>
  <si>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</si>
  <si>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</si>
  <si>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</si>
  <si>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</si>
  <si>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</si>
  <si>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</si>
  <si>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</si>
  <si>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</si>
  <si>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</si>
  <si>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</si>
  <si>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</si>
  <si>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</si>
  <si>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</si>
  <si>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</si>
  <si>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</si>
  <si>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</si>
  <si>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</si>
  <si>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</si>
  <si>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</si>
  <si>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</si>
  <si>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</si>
  <si>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</si>
  <si>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</si>
  <si>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</si>
  <si>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</si>
  <si>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</si>
  <si>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</si>
  <si>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</si>
  <si>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</si>
  <si>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</si>
  <si>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</si>
  <si>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</si>
  <si>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</si>
  <si>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</si>
  <si>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</si>
  <si>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</si>
  <si>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</si>
  <si>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</si>
  <si>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</si>
  <si>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</si>
  <si>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</si>
  <si>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</si>
  <si>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</si>
  <si>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</si>
  <si>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</si>
  <si>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</si>
  <si>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</si>
  <si>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</si>
  <si>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</si>
  <si>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</si>
  <si>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</si>
  <si>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</si>
  <si>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</si>
  <si>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</si>
  <si>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</si>
  <si>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</si>
  <si>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</si>
  <si>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</si>
  <si>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</si>
  <si>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</si>
  <si>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</si>
  <si>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</si>
  <si>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</si>
  <si>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</si>
  <si>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</si>
  <si>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</si>
  <si>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</si>
  <si>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</si>
  <si>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</si>
  <si>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</si>
  <si>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</si>
  <si>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</si>
  <si>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</si>
  <si>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</si>
  <si>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</si>
  <si>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</si>
  <si>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</si>
  <si>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</si>
  <si>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</si>
  <si>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</si>
  <si>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</si>
  <si>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</si>
  <si>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</si>
  <si>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</si>
  <si>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</si>
  <si>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</si>
  <si>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</si>
  <si>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</si>
  <si>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</si>
  <si>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</si>
  <si>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</si>
  <si>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</si>
  <si>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</si>
  <si>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</si>
  <si>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</si>
  <si>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</si>
  <si>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</si>
  <si>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</si>
  <si>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</si>
  <si>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</si>
  <si>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</si>
  <si>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</si>
  <si>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</si>
  <si>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</si>
  <si>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</si>
  <si>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</si>
  <si>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</si>
  <si>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</si>
  <si>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</si>
  <si>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</si>
  <si>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</si>
  <si>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</si>
  <si>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</si>
  <si>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</si>
  <si>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</si>
  <si>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</si>
  <si>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</si>
  <si>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</si>
  <si>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</si>
  <si>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</si>
  <si>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</si>
  <si>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</si>
  <si>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</si>
  <si>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</si>
  <si>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</si>
  <si>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</si>
  <si>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</si>
  <si>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</si>
  <si>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</si>
  <si>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</si>
  <si>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</si>
  <si>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</si>
  <si>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</si>
  <si>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</si>
  <si>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</si>
  <si>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</si>
  <si>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</si>
  <si>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</si>
  <si>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</si>
  <si>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</si>
  <si>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</si>
  <si>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</si>
  <si>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</si>
  <si>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</si>
  <si>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</si>
  <si>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</si>
  <si>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</si>
  <si>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</si>
  <si>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</si>
  <si>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</si>
  <si>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</si>
  <si>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</si>
  <si>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</si>
  <si>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</si>
  <si>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</si>
  <si>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</si>
  <si>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</si>
  <si>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</si>
  <si>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</si>
  <si>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</si>
  <si>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</si>
  <si>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</si>
  <si>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</si>
  <si>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</si>
  <si>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</si>
  <si>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</si>
  <si>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</si>
  <si>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</si>
  <si>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</si>
  <si>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</si>
  <si>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</si>
  <si>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</si>
  <si>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</si>
  <si>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</si>
  <si>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</si>
  <si>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</si>
  <si>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</si>
  <si>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</si>
  <si>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</si>
  <si>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</si>
  <si>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</si>
  <si>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</si>
  <si>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</si>
  <si>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</si>
  <si>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</si>
  <si>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</si>
  <si>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</si>
  <si>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</si>
  <si>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</si>
  <si>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</si>
  <si>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</si>
  <si>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</si>
  <si>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</si>
  <si>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</si>
  <si>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</si>
  <si>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</si>
  <si>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</si>
  <si>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</si>
  <si>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</si>
  <si>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</si>
  <si>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</si>
  <si>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</si>
  <si>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</si>
  <si>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</si>
  <si>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</si>
  <si>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</si>
  <si>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</si>
  <si>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</si>
  <si>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</si>
  <si>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</si>
  <si>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</si>
  <si>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</si>
  <si>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</si>
  <si>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</si>
  <si>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</si>
  <si>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</si>
  <si>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</si>
  <si>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</si>
  <si>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</si>
  <si>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</si>
  <si>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</si>
  <si>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</si>
  <si>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</si>
  <si>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</si>
  <si>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</si>
  <si>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</si>
  <si>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</si>
  <si>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</si>
  <si>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</si>
  <si>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</si>
  <si>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</si>
  <si>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</si>
  <si>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</si>
  <si>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</si>
  <si>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</si>
  <si>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</si>
  <si>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</si>
  <si>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</si>
  <si>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</si>
  <si>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</si>
  <si>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</si>
  <si>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</si>
  <si>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</si>
  <si>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</si>
  <si>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</si>
  <si>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</si>
  <si>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</si>
  <si>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</si>
  <si>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</si>
  <si>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</si>
  <si>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</si>
  <si>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</si>
  <si>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</si>
  <si>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</si>
  <si>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</si>
  <si>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</si>
  <si>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</si>
  <si>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</si>
  <si>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</si>
  <si>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</si>
  <si>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</si>
  <si>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</si>
  <si>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</si>
  <si>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</si>
  <si>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</si>
  <si>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</si>
  <si>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</si>
  <si>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</si>
  <si>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</si>
  <si>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</si>
  <si>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</si>
  <si>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</si>
  <si>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</si>
  <si>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</si>
  <si>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</si>
  <si>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</si>
  <si>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</si>
  <si>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</si>
  <si>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</si>
  <si>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</si>
  <si>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</si>
  <si>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</si>
  <si>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</si>
  <si>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</si>
  <si>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</si>
  <si>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</si>
  <si>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</si>
  <si>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</si>
  <si>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</si>
  <si>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</si>
  <si>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</si>
  <si>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</si>
  <si>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</si>
  <si>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</si>
  <si>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</si>
  <si>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</si>
  <si>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</si>
  <si>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</si>
  <si>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</si>
  <si>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</si>
  <si>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</si>
  <si>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</si>
  <si>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</si>
  <si>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</si>
  <si>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</si>
  <si>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</si>
  <si>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</si>
  <si>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</si>
  <si>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</si>
  <si>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</si>
  <si>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</si>
  <si>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</si>
  <si>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</si>
  <si>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</si>
  <si>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</si>
  <si>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</si>
  <si>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</si>
  <si>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</si>
  <si>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</si>
  <si>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</si>
  <si>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</si>
  <si>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</si>
  <si>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</si>
  <si>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</si>
  <si>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</si>
  <si>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</si>
  <si>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</si>
  <si>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</si>
  <si>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</si>
  <si>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</si>
  <si>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</si>
  <si>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</si>
  <si>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</si>
  <si>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</si>
  <si>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</si>
  <si>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</si>
  <si>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</si>
  <si>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</si>
  <si>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</si>
  <si>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</si>
  <si>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</si>
  <si>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</si>
  <si>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</si>
  <si>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</si>
  <si>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</si>
  <si>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</si>
  <si>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</si>
  <si>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</si>
  <si>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</si>
  <si>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</si>
  <si>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</si>
  <si>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</si>
  <si>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</si>
  <si>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</si>
  <si>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</si>
  <si>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</si>
  <si>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</si>
  <si>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</si>
  <si>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</si>
  <si>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</si>
  <si>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</si>
  <si>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</si>
  <si>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</si>
  <si>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</si>
  <si>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</si>
  <si>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</si>
  <si>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</si>
  <si>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</si>
  <si>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</si>
  <si>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</si>
  <si>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</si>
  <si>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</si>
  <si>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</si>
  <si>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</si>
  <si>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</si>
  <si>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</si>
  <si>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</si>
  <si>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</si>
  <si>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</si>
  <si>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</si>
  <si>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</si>
  <si>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</si>
  <si>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</si>
  <si>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</si>
  <si>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</si>
  <si>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</si>
  <si>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</si>
  <si>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</si>
  <si>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</si>
  <si>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</si>
  <si>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</si>
  <si>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</si>
  <si>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</si>
  <si>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</si>
  <si>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</si>
  <si>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</si>
  <si>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</si>
  <si>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</si>
  <si>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</si>
  <si>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</si>
  <si>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</si>
  <si>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</si>
  <si>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</si>
  <si>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</si>
  <si>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</si>
  <si>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</si>
  <si>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</si>
  <si>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</si>
  <si>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</si>
  <si>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</si>
  <si>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</si>
  <si>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</si>
  <si>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</si>
  <si>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</si>
  <si>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</si>
  <si>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</si>
  <si>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</si>
  <si>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</si>
  <si>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</si>
  <si>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</si>
  <si>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</si>
  <si>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</si>
  <si>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</si>
  <si>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</si>
  <si>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</si>
  <si>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</si>
  <si>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</si>
  <si>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</si>
  <si>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</si>
  <si>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</si>
  <si>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</si>
  <si>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</si>
  <si>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</si>
  <si>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</si>
  <si>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</si>
  <si>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</si>
  <si>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</si>
  <si>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</si>
  <si>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</si>
  <si>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</si>
  <si>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</si>
  <si>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</si>
  <si>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</si>
  <si>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</si>
  <si>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</si>
  <si>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</si>
  <si>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</si>
  <si>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</si>
  <si>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</si>
  <si>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</si>
  <si>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</si>
  <si>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</si>
  <si>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</si>
  <si>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</si>
  <si>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</si>
  <si>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</si>
  <si>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</si>
  <si>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</si>
  <si>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</si>
  <si>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</si>
  <si>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</si>
  <si>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</si>
  <si>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</si>
  <si>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</si>
  <si>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</si>
  <si>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</si>
  <si>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</si>
  <si>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</si>
  <si>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</si>
  <si>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</si>
  <si>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</si>
  <si>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</si>
  <si>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</si>
  <si>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</si>
  <si>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</si>
  <si>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</si>
  <si>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</si>
  <si>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</si>
  <si>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</si>
  <si>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</si>
  <si>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</si>
  <si>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</si>
  <si>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</si>
  <si>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</si>
  <si>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</si>
  <si>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</si>
  <si>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</si>
  <si>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</si>
  <si>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</si>
  <si>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</si>
  <si>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</si>
  <si>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</si>
  <si>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</si>
  <si>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</si>
  <si>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</si>
  <si>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</si>
  <si>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</si>
  <si>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</si>
  <si>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</si>
  <si>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</si>
  <si>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</si>
  <si>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</si>
  <si>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</si>
  <si>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</si>
  <si>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</si>
  <si>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</si>
  <si>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</si>
  <si>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</si>
  <si>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</si>
  <si>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</si>
  <si>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</si>
  <si>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</si>
  <si>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</si>
  <si>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</si>
  <si>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</si>
  <si>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</si>
  <si>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</si>
  <si>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</si>
  <si>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</si>
  <si>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</si>
  <si>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</si>
  <si>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</si>
  <si>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</si>
  <si>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</si>
  <si>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</si>
  <si>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</si>
  <si>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</si>
  <si>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</si>
  <si>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</si>
  <si>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</si>
  <si>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</si>
  <si>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</si>
  <si>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</si>
  <si>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</si>
  <si>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</si>
  <si>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</si>
  <si>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</si>
  <si>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</si>
  <si>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</si>
  <si>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</si>
  <si>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</si>
  <si>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</si>
  <si>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</si>
  <si>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</si>
  <si>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</si>
  <si>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</si>
  <si>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</si>
  <si>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</si>
  <si>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</si>
  <si>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</si>
  <si>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</si>
  <si>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</si>
  <si>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</si>
  <si>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</si>
  <si>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</si>
  <si>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</si>
  <si>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</si>
  <si>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</si>
  <si>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</si>
  <si>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</si>
  <si>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</si>
  <si>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</si>
  <si>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</si>
  <si>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</si>
  <si>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</si>
  <si>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</si>
  <si>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</si>
  <si>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</si>
  <si>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</si>
  <si>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</si>
  <si>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</si>
  <si>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</si>
  <si>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</si>
  <si>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</si>
  <si>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</si>
  <si>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</si>
  <si>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</si>
  <si>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</si>
  <si>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</si>
  <si>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</si>
  <si>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</si>
  <si>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</si>
  <si>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</si>
  <si>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</si>
  <si>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</si>
  <si>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</si>
  <si>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</si>
  <si>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</si>
  <si>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</si>
  <si>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</si>
  <si>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</si>
  <si>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</si>
  <si>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</si>
  <si>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</si>
  <si>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</si>
  <si>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</si>
  <si>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</si>
  <si>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</si>
  <si>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</si>
  <si>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</si>
  <si>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</si>
  <si>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</si>
  <si>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</si>
  <si>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</si>
  <si>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</si>
  <si>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</si>
  <si>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</si>
  <si>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</si>
  <si>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</si>
  <si>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</si>
  <si>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</si>
  <si>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</si>
  <si>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</si>
  <si>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</si>
  <si>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</si>
  <si>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</si>
  <si>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</si>
  <si>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</si>
  <si>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</si>
  <si>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</si>
  <si>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</si>
  <si>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</si>
  <si>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</si>
  <si>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</si>
  <si>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</si>
  <si>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</si>
  <si>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</si>
  <si>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</si>
  <si>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</si>
  <si>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</si>
  <si>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</si>
  <si>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</si>
  <si>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</si>
  <si>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</si>
  <si>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</si>
  <si>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</si>
  <si>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</si>
  <si>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</si>
  <si>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</si>
  <si>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</si>
  <si>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</si>
  <si>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</si>
  <si>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</si>
  <si>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</si>
  <si>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</si>
  <si>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</si>
  <si>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</si>
  <si>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</si>
  <si>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</si>
  <si>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</si>
  <si>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</si>
  <si>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</si>
  <si>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</si>
  <si>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</si>
  <si>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</si>
  <si>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</si>
  <si>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</si>
  <si>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</si>
  <si>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</si>
  <si>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</si>
  <si>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</si>
  <si>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</si>
  <si>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</si>
  <si>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</si>
  <si>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</si>
  <si>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</si>
  <si>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</si>
  <si>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</si>
  <si>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</si>
  <si>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</si>
  <si>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</si>
  <si>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</si>
  <si>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</si>
  <si>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</si>
  <si>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</si>
  <si>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</si>
  <si>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</si>
  <si>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</si>
  <si>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</si>
  <si>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</si>
  <si>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</si>
  <si>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</si>
  <si>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</si>
  <si>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</si>
  <si>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</si>
  <si>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</si>
  <si>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</si>
  <si>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</si>
  <si>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</si>
  <si>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</si>
  <si>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</si>
  <si>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</si>
  <si>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</si>
  <si>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</si>
  <si>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</si>
  <si>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</si>
  <si>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</si>
  <si>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</si>
  <si>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</si>
  <si>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</si>
  <si>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</si>
  <si>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</si>
  <si>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</si>
  <si>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</si>
  <si>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</si>
  <si>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</si>
  <si>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</si>
  <si>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</si>
  <si>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</si>
  <si>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</si>
  <si>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</si>
  <si>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</si>
  <si>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</si>
  <si>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</si>
  <si>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</si>
  <si>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</si>
  <si>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</si>
  <si>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</si>
  <si>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</si>
  <si>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</si>
  <si>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</si>
  <si>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</si>
  <si>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</si>
  <si>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</si>
  <si>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</si>
  <si>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</si>
  <si>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</si>
  <si>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</si>
  <si>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</si>
  <si>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</si>
  <si>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</si>
  <si>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</si>
  <si>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</si>
  <si>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</si>
  <si>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</si>
  <si>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</si>
  <si>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</si>
  <si>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</si>
  <si>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</si>
  <si>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</si>
  <si>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</si>
  <si>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</si>
  <si>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</si>
  <si>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</si>
  <si>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</si>
  <si>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</si>
  <si>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</si>
  <si>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</si>
  <si>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</si>
  <si>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</si>
  <si>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</si>
  <si>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</si>
  <si>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</si>
  <si>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</si>
  <si>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</si>
  <si>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</si>
  <si>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</si>
  <si>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</si>
  <si>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</si>
  <si>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</si>
  <si>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</si>
  <si>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</si>
  <si>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</si>
  <si>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</si>
  <si>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</si>
  <si>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</si>
  <si>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</si>
  <si>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</si>
  <si>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</si>
  <si>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</si>
  <si>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</si>
  <si>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</si>
  <si>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</si>
  <si>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</si>
  <si>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</si>
  <si>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</si>
  <si>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</si>
  <si>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</si>
  <si>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</si>
  <si>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</si>
  <si>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</si>
  <si>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</si>
  <si>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</si>
  <si>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</si>
  <si>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</si>
  <si>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</si>
  <si>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</si>
  <si>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</si>
  <si>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</si>
  <si>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</si>
  <si>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</si>
  <si>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</si>
  <si>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</si>
  <si>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</si>
  <si>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</si>
  <si>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</si>
  <si>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</si>
  <si>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</si>
  <si>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</si>
  <si>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</si>
  <si>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</si>
  <si>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</si>
  <si>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</si>
  <si>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</si>
  <si>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</si>
  <si>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</si>
  <si>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</si>
  <si>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</si>
  <si>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</si>
  <si>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</si>
  <si>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</si>
  <si>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</si>
  <si>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</si>
  <si>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</si>
  <si>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</si>
  <si>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</si>
  <si>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</si>
  <si>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</si>
  <si>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</si>
  <si>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</si>
  <si>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</si>
  <si>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</si>
  <si>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</si>
  <si>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</si>
  <si>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</si>
  <si>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</si>
  <si>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</si>
  <si>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</si>
  <si>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</si>
  <si>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</si>
  <si>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</si>
  <si>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</si>
  <si>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</si>
  <si>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</si>
  <si>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</si>
  <si>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</si>
  <si>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</si>
  <si>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</si>
  <si>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</si>
  <si>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</si>
  <si>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</si>
  <si>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</si>
  <si>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</si>
  <si>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</si>
  <si>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</si>
  <si>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</si>
  <si>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</si>
  <si>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</si>
  <si>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</si>
  <si>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</si>
  <si>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</si>
  <si>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</si>
  <si>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</si>
  <si>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</si>
  <si>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</si>
  <si>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</si>
  <si>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</si>
  <si>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</si>
  <si>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</si>
  <si>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</si>
  <si>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</si>
  <si>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</si>
  <si>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</si>
  <si>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</si>
  <si>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</si>
  <si>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</si>
  <si>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</si>
  <si>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</si>
  <si>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</si>
  <si>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</si>
  <si>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</si>
  <si>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</si>
  <si>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</si>
  <si>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</si>
  <si>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</si>
  <si>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</si>
  <si>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</si>
  <si>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</si>
  <si>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</si>
  <si>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</si>
  <si>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</si>
  <si>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</si>
  <si>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</si>
  <si>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</si>
  <si>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</si>
  <si>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</si>
  <si>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</si>
  <si>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</si>
  <si>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</si>
  <si>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</si>
  <si>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</si>
  <si>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</si>
  <si>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</si>
  <si>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</si>
  <si>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</si>
  <si>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</si>
  <si>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</si>
  <si>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</si>
  <si>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</si>
  <si>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</si>
  <si>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</si>
  <si>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</si>
  <si>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</si>
  <si>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</si>
  <si>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</si>
  <si>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</si>
  <si>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</si>
  <si>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</si>
  <si>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</si>
  <si>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</si>
  <si>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</si>
  <si>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</si>
  <si>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</si>
  <si>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</si>
  <si>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</si>
  <si>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</si>
  <si>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</si>
  <si>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</si>
  <si>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</si>
  <si>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</si>
  <si>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</si>
  <si>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</si>
  <si>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</si>
  <si>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</si>
  <si>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</si>
  <si>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</si>
  <si>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</si>
  <si>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</si>
  <si>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</si>
  <si>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</si>
  <si>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</si>
  <si>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</si>
  <si>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</si>
  <si>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</si>
  <si>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</si>
  <si>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</si>
  <si>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</si>
  <si>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</si>
  <si>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</si>
  <si>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</si>
  <si>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</si>
  <si>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</si>
  <si>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</si>
  <si>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</si>
  <si>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</si>
  <si>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</si>
  <si>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</si>
  <si>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</si>
  <si>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</si>
  <si>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</si>
  <si>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</si>
  <si>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</si>
  <si>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</si>
  <si>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</si>
  <si>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</si>
  <si>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</si>
  <si>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</si>
  <si>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</si>
  <si>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</si>
  <si>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</si>
  <si>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</si>
  <si>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</si>
  <si>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</si>
  <si>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</si>
  <si>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</si>
  <si>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</si>
  <si>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</si>
  <si>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</si>
  <si>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</si>
  <si>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</si>
  <si>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</si>
  <si>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</si>
  <si>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</si>
  <si>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</si>
  <si>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</si>
  <si>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</si>
  <si>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</si>
  <si>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</si>
  <si>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</si>
  <si>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</si>
  <si>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</si>
  <si>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</si>
  <si>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</si>
  <si>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</si>
  <si>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</si>
  <si>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</si>
  <si>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</si>
  <si>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</si>
  <si>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</si>
  <si>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</si>
  <si>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</si>
  <si>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</si>
  <si>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</si>
  <si>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</si>
  <si>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</si>
  <si>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</si>
  <si>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</si>
  <si>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</si>
  <si>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</si>
  <si>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</si>
  <si>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</si>
  <si>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</si>
  <si>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</si>
  <si>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</si>
  <si>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</si>
  <si>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</si>
  <si>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</si>
  <si>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</si>
  <si>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</si>
  <si>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</si>
  <si>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</si>
  <si>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</si>
  <si>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</si>
  <si>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</si>
  <si>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</si>
  <si>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</si>
  <si>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</si>
  <si>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</si>
  <si>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</si>
  <si>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</si>
  <si>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</si>
  <si>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</si>
  <si>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</si>
  <si>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</si>
  <si>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</si>
  <si>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</si>
  <si>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</si>
  <si>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</si>
  <si>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</si>
  <si>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</si>
  <si>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</si>
  <si>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</si>
  <si>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</si>
  <si>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</si>
  <si>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</si>
  <si>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</si>
  <si>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</si>
  <si>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</si>
  <si>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</si>
  <si>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</si>
  <si>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</si>
  <si>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</si>
  <si>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</si>
  <si>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</si>
  <si>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</si>
  <si>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</si>
  <si>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</si>
  <si>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</si>
  <si>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</si>
  <si>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</si>
  <si>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</si>
  <si>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</si>
  <si>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</si>
  <si>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</si>
  <si>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</si>
  <si>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</si>
  <si>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</si>
  <si>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</si>
  <si>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</si>
  <si>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</si>
  <si>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</si>
  <si>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</si>
  <si>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</si>
  <si>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</si>
  <si>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</si>
  <si>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</si>
  <si>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</si>
  <si>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</si>
  <si>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</si>
  <si>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</si>
  <si>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</si>
  <si>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</si>
  <si>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</si>
  <si>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</si>
  <si>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</si>
  <si>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</si>
  <si>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</si>
  <si>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</si>
  <si>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</si>
  <si>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</si>
  <si>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</si>
  <si>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</si>
  <si>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</si>
  <si>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</si>
  <si>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</si>
  <si>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</si>
  <si>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</si>
  <si>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</si>
  <si>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</si>
  <si>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</si>
  <si>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</si>
  <si>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</si>
  <si>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</si>
  <si>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</si>
  <si>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</si>
  <si>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</si>
  <si>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</si>
  <si>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</si>
  <si>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</si>
  <si>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</si>
  <si>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</si>
  <si>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</si>
  <si>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</si>
  <si>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</si>
  <si>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</si>
  <si>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</si>
  <si>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</si>
  <si>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</si>
  <si>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</si>
  <si>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</si>
  <si>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</si>
  <si>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</si>
  <si>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</si>
  <si>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</si>
  <si>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</si>
  <si>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</si>
  <si>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</si>
  <si>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</si>
  <si>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</si>
  <si>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</si>
  <si>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</si>
  <si>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</si>
  <si>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</si>
  <si>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</si>
  <si>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</si>
  <si>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</si>
  <si>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</si>
  <si>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</si>
  <si>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</si>
  <si>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</si>
  <si>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</si>
  <si>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</si>
  <si>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</si>
  <si>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</si>
  <si>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</si>
  <si>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</si>
  <si>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</si>
  <si>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</si>
  <si>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</si>
  <si>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</si>
  <si>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</si>
  <si>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</si>
  <si>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</si>
  <si>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</si>
  <si>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</si>
  <si>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</si>
  <si>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</si>
  <si>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</si>
  <si>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</si>
  <si>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</si>
  <si>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</si>
  <si>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</si>
  <si>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</si>
  <si>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</si>
  <si>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</si>
  <si>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</si>
  <si>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</si>
  <si>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</si>
  <si>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</si>
  <si>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</si>
  <si>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</si>
  <si>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</si>
  <si>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</si>
  <si>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</si>
  <si>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</si>
  <si>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</si>
  <si>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</si>
  <si>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</si>
  <si>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</si>
  <si>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</si>
  <si>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</si>
  <si>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</si>
  <si>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</si>
  <si>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</si>
  <si>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</si>
  <si>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</si>
  <si>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</si>
  <si>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</si>
  <si>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</si>
  <si>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</si>
  <si>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</si>
  <si>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</si>
  <si>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</si>
  <si>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</si>
  <si>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</si>
  <si>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</si>
  <si>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</si>
  <si>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</si>
  <si>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</si>
  <si>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</si>
  <si>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</si>
  <si>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</si>
  <si>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</si>
  <si>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</si>
  <si>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</si>
  <si>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</si>
  <si>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</si>
  <si>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</si>
  <si>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</si>
  <si>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</si>
  <si>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</si>
  <si>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</si>
  <si>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</si>
  <si>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</si>
  <si>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</si>
  <si>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</si>
  <si>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</si>
  <si>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</si>
  <si>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</si>
  <si>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</si>
  <si>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</si>
  <si>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</si>
  <si>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</si>
  <si>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</si>
  <si>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</si>
  <si>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</si>
  <si>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</si>
  <si>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</si>
  <si>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</si>
  <si>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</si>
  <si>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</si>
  <si>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</si>
  <si>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</si>
  <si>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</si>
  <si>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</si>
  <si>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</si>
  <si>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</si>
  <si>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</si>
  <si>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</si>
  <si>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</si>
  <si>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</si>
  <si>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</si>
  <si>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</si>
  <si>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</si>
  <si>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</si>
  <si>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</si>
  <si>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</si>
  <si>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</si>
  <si>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</si>
  <si>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</si>
  <si>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</si>
  <si>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</si>
  <si>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</si>
  <si>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</si>
  <si>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</si>
  <si>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</si>
  <si>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</si>
  <si>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</si>
  <si>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</si>
  <si>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</si>
  <si>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</si>
  <si>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</si>
  <si>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</si>
  <si>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</si>
  <si>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</si>
  <si>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</si>
  <si>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</si>
  <si>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</si>
  <si>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</si>
  <si>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</si>
  <si>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</si>
  <si>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</si>
  <si>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</si>
  <si>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</si>
  <si>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</si>
  <si>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</si>
  <si>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</si>
  <si>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</si>
  <si>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</si>
  <si>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</si>
  <si>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</si>
  <si>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</si>
  <si>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</si>
  <si>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</si>
  <si>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</si>
  <si>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</si>
  <si>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</si>
  <si>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</si>
  <si>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</si>
  <si>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</si>
  <si>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</si>
  <si>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</si>
  <si>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</si>
  <si>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</si>
  <si>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</si>
  <si>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</si>
  <si>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</si>
  <si>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</si>
  <si>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</si>
  <si>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</si>
  <si>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</si>
  <si>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</si>
  <si>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</si>
  <si>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</si>
  <si>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</si>
  <si>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</si>
  <si>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</si>
  <si>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</si>
  <si>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</si>
  <si>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</si>
  <si>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</si>
  <si>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</si>
  <si>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</si>
  <si>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</si>
  <si>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</si>
  <si>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</si>
  <si>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</si>
  <si>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</si>
  <si>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</si>
  <si>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</si>
  <si>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</si>
  <si>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</si>
  <si>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</si>
  <si>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</si>
  <si>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</si>
  <si>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</si>
  <si>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</si>
  <si>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</si>
  <si>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</si>
  <si>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</si>
  <si>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</si>
  <si>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</si>
  <si>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</si>
  <si>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</si>
  <si>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</si>
  <si>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</si>
  <si>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</si>
  <si>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</si>
  <si>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</si>
  <si>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</si>
  <si>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</si>
  <si>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</si>
  <si>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</si>
  <si>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</si>
  <si>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</si>
  <si>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</si>
  <si>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</si>
  <si>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</si>
  <si>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</si>
  <si>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</si>
  <si>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</si>
  <si>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</si>
  <si>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</si>
  <si>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</si>
  <si>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</si>
  <si>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</si>
  <si>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</si>
  <si>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</si>
  <si>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</si>
  <si>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</si>
  <si>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</si>
  <si>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</si>
  <si>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</si>
  <si>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</si>
  <si>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</si>
  <si>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</si>
  <si>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</si>
  <si>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</si>
  <si>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</si>
  <si>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</si>
  <si>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</si>
  <si>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</si>
  <si>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</si>
  <si>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</si>
  <si>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</si>
  <si>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</si>
  <si>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</si>
  <si>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</si>
  <si>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</si>
  <si>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</si>
  <si>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</si>
  <si>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</si>
  <si>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</si>
  <si>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</si>
  <si>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</si>
  <si>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</si>
  <si>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</si>
  <si>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</si>
  <si>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</si>
  <si>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</si>
  <si>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</si>
  <si>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</si>
  <si>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</si>
  <si>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</si>
  <si>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</si>
  <si>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</si>
  <si>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</si>
  <si>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</si>
  <si>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</si>
  <si>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</si>
  <si>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</si>
  <si>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</si>
  <si>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</si>
  <si>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</si>
  <si>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</si>
  <si>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</si>
  <si>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</si>
  <si>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</si>
  <si>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</si>
  <si>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</si>
  <si>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</si>
  <si>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</si>
  <si>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</si>
  <si>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</si>
  <si>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</si>
  <si>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</si>
  <si>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</si>
  <si>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</si>
  <si>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</si>
  <si>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</si>
  <si>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</si>
  <si>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</si>
  <si>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</si>
  <si>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</si>
  <si>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</si>
  <si>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</si>
  <si>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</si>
  <si>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</si>
  <si>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</si>
  <si>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</si>
  <si>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</si>
  <si>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</si>
  <si>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</si>
  <si>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</si>
  <si>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</si>
  <si>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</si>
  <si>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</si>
  <si>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</si>
  <si>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</si>
  <si>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</si>
  <si>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</si>
  <si>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</si>
  <si>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</si>
  <si>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</si>
  <si>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</si>
  <si>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</si>
  <si>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</si>
  <si>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</si>
  <si>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</si>
  <si>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</si>
  <si>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</si>
  <si>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</si>
  <si>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</si>
  <si>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</si>
  <si>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</si>
  <si>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</si>
  <si>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</si>
  <si>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</si>
  <si>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</si>
  <si>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</si>
  <si>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</si>
  <si>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</si>
  <si>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</si>
  <si>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</si>
  <si>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</si>
  <si>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</si>
  <si>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</si>
  <si>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</si>
  <si>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</si>
  <si>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</si>
  <si>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</si>
  <si>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</si>
  <si>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</si>
  <si>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</si>
  <si>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</si>
  <si>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</si>
  <si>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</si>
  <si>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</si>
  <si>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</si>
  <si>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</si>
  <si>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</si>
  <si>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</si>
  <si>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</si>
  <si>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</si>
  <si>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</si>
  <si>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</si>
  <si>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</si>
  <si>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</si>
  <si>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</si>
  <si>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</si>
  <si>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</si>
  <si>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</si>
  <si>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</si>
  <si>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</si>
  <si>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</si>
  <si>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</si>
  <si>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</si>
  <si>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</si>
  <si>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</si>
  <si>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</si>
  <si>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</si>
  <si>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</si>
  <si>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</si>
  <si>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</si>
  <si>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</si>
  <si>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</si>
  <si>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</si>
  <si>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</si>
  <si>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</si>
  <si>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</si>
  <si>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</si>
  <si>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</si>
  <si>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</si>
  <si>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</si>
  <si>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</si>
  <si>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</si>
  <si>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</si>
  <si>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</si>
  <si>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</si>
  <si>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</si>
  <si>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</si>
  <si>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</si>
  <si>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</si>
  <si>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</si>
  <si>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</si>
  <si>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</si>
  <si>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</si>
  <si>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</si>
  <si>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</si>
  <si>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</si>
  <si>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</si>
  <si>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</si>
  <si>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</si>
  <si>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</si>
  <si>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</si>
  <si>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</si>
  <si>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</si>
  <si>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</si>
  <si>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</si>
  <si>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</si>
  <si>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</si>
  <si>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</si>
  <si>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</si>
  <si>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</si>
  <si>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</si>
  <si>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</si>
  <si>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</si>
  <si>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</si>
  <si>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</si>
  <si>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</si>
  <si>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</si>
  <si>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</si>
  <si>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</si>
  <si>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</si>
  <si>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</si>
  <si>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</si>
  <si>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</si>
  <si>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</si>
  <si>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</si>
  <si>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</si>
  <si>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</si>
  <si>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</si>
  <si>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</si>
  <si>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</si>
  <si>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</si>
  <si>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</si>
  <si>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</si>
  <si>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</si>
  <si>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</si>
  <si>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</si>
  <si>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</si>
  <si>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</si>
  <si>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</si>
  <si>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</si>
  <si>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</si>
  <si>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</si>
  <si>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</si>
  <si>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</si>
  <si>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</si>
  <si>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</si>
  <si>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</si>
  <si>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</si>
  <si>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</si>
  <si>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</si>
  <si>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</si>
  <si>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</si>
  <si>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</si>
  <si>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</si>
  <si>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</si>
  <si>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</si>
  <si>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</si>
  <si>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</si>
  <si>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</si>
  <si>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</si>
  <si>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</si>
  <si>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</si>
  <si>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</si>
  <si>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</si>
  <si>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</si>
  <si>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</si>
  <si>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</si>
  <si>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</si>
  <si>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</si>
  <si>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</si>
  <si>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</si>
  <si>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</si>
  <si>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</si>
  <si>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</si>
  <si>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</si>
  <si>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</si>
  <si>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</si>
  <si>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</si>
  <si>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</si>
  <si>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</si>
  <si>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</si>
  <si>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</si>
  <si>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</si>
  <si>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</si>
  <si>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</si>
  <si>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</si>
  <si>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</si>
  <si>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</si>
  <si>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</si>
  <si>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</si>
  <si>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</si>
  <si>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</si>
  <si>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</si>
  <si>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</si>
  <si>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</si>
  <si>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</si>
  <si>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</si>
  <si>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</si>
  <si>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</si>
  <si>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</si>
  <si>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</si>
  <si>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</si>
  <si>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</si>
  <si>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</si>
  <si>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</si>
  <si>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</si>
  <si>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</si>
  <si>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</si>
  <si>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</si>
  <si>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</si>
  <si>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</si>
  <si>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</si>
  <si>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</si>
  <si>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</si>
  <si>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</si>
  <si>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</si>
  <si>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</si>
  <si>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</si>
  <si>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</si>
  <si>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</si>
  <si>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</si>
  <si>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</si>
  <si>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</si>
  <si>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</si>
  <si>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</si>
  <si>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</si>
  <si>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</si>
  <si>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</si>
  <si>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</si>
  <si>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</si>
  <si>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</si>
  <si>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</si>
  <si>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</si>
  <si>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</si>
  <si>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</si>
  <si>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</si>
  <si>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</si>
  <si>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</si>
  <si>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</si>
  <si>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</si>
  <si>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</si>
  <si>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</si>
  <si>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</si>
  <si>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</si>
  <si>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</si>
  <si>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</si>
  <si>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</si>
  <si>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</si>
  <si>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</si>
  <si>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</si>
  <si>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</si>
  <si>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</si>
  <si>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</si>
  <si>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</si>
  <si>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</si>
  <si>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</si>
  <si>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</si>
  <si>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</si>
  <si>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</si>
  <si>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</si>
  <si>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</si>
  <si>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</si>
  <si>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</si>
  <si>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</si>
  <si>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</si>
  <si>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</si>
  <si>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</si>
  <si>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</si>
  <si>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</si>
  <si>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</si>
  <si>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</si>
  <si>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</si>
  <si>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</si>
  <si>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</si>
  <si>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</si>
  <si>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</si>
  <si>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</si>
  <si>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</si>
  <si>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</si>
  <si>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</si>
  <si>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</si>
  <si>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</si>
  <si>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</si>
  <si>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</si>
  <si>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</si>
  <si>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</si>
  <si>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</si>
  <si>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</si>
  <si>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</si>
  <si>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</si>
  <si>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</si>
  <si>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</si>
  <si>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</si>
  <si>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</si>
  <si>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</si>
  <si>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</si>
  <si>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</si>
  <si>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</si>
  <si>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</si>
  <si>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</si>
  <si>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</si>
  <si>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</si>
  <si>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</si>
  <si>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</si>
  <si>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</si>
  <si>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</si>
  <si>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</si>
  <si>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</si>
  <si>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</si>
  <si>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</si>
  <si>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</si>
  <si>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</si>
  <si>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</si>
  <si>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</si>
  <si>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</si>
  <si>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</si>
  <si>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</si>
  <si>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</si>
  <si>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</si>
  <si>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</si>
  <si>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</si>
  <si>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</si>
  <si>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</si>
  <si>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</si>
  <si>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</si>
  <si>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</si>
  <si>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</si>
  <si>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</si>
  <si>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</si>
  <si>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</si>
  <si>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</si>
  <si>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</si>
  <si>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</si>
  <si>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</si>
  <si>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</si>
  <si>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</si>
  <si>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</si>
  <si>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</si>
  <si>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</si>
  <si>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</si>
  <si>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</si>
  <si>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</si>
  <si>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</si>
  <si>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</si>
  <si>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</si>
  <si>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</si>
  <si>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</si>
  <si>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</si>
  <si>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</si>
  <si>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</si>
  <si>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</si>
  <si>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</si>
  <si>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</si>
  <si>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</si>
  <si>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</si>
  <si>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</si>
  <si>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</si>
  <si>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</si>
  <si>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</si>
  <si>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</si>
  <si>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</si>
  <si>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</si>
  <si>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</si>
  <si>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</si>
  <si>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</si>
  <si>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</si>
  <si>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</si>
  <si>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</si>
  <si>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</si>
  <si>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</si>
  <si>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</si>
  <si>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</si>
  <si>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</si>
  <si>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</si>
  <si>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</si>
  <si>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</si>
  <si>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</si>
  <si>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</si>
  <si>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</si>
  <si>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</si>
  <si>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</si>
  <si>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</si>
  <si>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</si>
  <si>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</si>
  <si>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</si>
  <si>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</si>
  <si>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</si>
  <si>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</si>
  <si>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</si>
  <si>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</si>
  <si>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</si>
  <si>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</si>
  <si>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</si>
  <si>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</si>
  <si>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</si>
  <si>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</si>
  <si>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</si>
  <si>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</si>
  <si>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</si>
  <si>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</si>
  <si>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</si>
  <si>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</si>
  <si>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</si>
  <si>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</si>
  <si>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</si>
  <si>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</si>
  <si>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</si>
  <si>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</si>
  <si>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</si>
  <si>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</si>
  <si>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</si>
  <si>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</si>
  <si>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</si>
  <si>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</si>
  <si>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</si>
  <si>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</si>
  <si>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</si>
  <si>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</si>
  <si>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</si>
  <si>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</si>
  <si>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</si>
  <si>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</si>
  <si>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</si>
  <si>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</si>
  <si>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</si>
  <si>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</si>
  <si>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</si>
  <si>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</si>
  <si>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</si>
  <si>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</si>
  <si>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</si>
  <si>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</si>
  <si>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</si>
  <si>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</si>
  <si>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</si>
  <si>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</si>
  <si>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</si>
  <si>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</si>
  <si>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</si>
  <si>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</si>
  <si>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</si>
  <si>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</si>
  <si>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</si>
  <si>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</si>
  <si>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</si>
  <si>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</si>
  <si>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</si>
  <si>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</si>
  <si>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</si>
  <si>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</si>
  <si>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</si>
  <si>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</si>
  <si>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</si>
  <si>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</si>
  <si>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</si>
  <si>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</si>
  <si>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</si>
  <si>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</si>
  <si>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</si>
  <si>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</si>
  <si>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</si>
  <si>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</si>
  <si>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</si>
  <si>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</si>
  <si>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</si>
  <si>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</si>
  <si>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</si>
  <si>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</si>
  <si>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</si>
  <si>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</si>
  <si>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</si>
  <si>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</si>
  <si>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</si>
  <si>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</si>
  <si>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</si>
  <si>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</si>
  <si>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</si>
  <si>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</si>
  <si>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</si>
  <si>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</si>
  <si>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</si>
  <si>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</si>
  <si>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</si>
  <si>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</si>
  <si>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</si>
  <si>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</si>
  <si>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</si>
  <si>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</si>
  <si>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</si>
  <si>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</si>
  <si>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</si>
  <si>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</si>
  <si>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</si>
  <si>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</si>
  <si>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</si>
  <si>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</si>
  <si>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</si>
  <si>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</si>
  <si>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</si>
  <si>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</si>
  <si>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</si>
  <si>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</si>
  <si>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</si>
  <si>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</si>
  <si>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</si>
  <si>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</si>
  <si>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</si>
  <si>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</si>
  <si>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</si>
  <si>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</si>
  <si>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</si>
  <si>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</si>
  <si>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</si>
  <si>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</si>
  <si>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</si>
  <si>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</si>
  <si>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</si>
  <si>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</si>
  <si>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</si>
  <si>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</si>
  <si>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</si>
  <si>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</si>
  <si>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</si>
  <si>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</si>
  <si>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</si>
  <si>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</si>
  <si>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</si>
  <si>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</si>
  <si>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</si>
  <si>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</si>
  <si>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</si>
  <si>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</si>
  <si>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</si>
  <si>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</si>
  <si>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</si>
  <si>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</si>
  <si>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</si>
  <si>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</si>
  <si>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</si>
  <si>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</si>
  <si>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</si>
  <si>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</si>
  <si>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</si>
  <si>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</si>
  <si>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</si>
  <si>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</si>
  <si>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</si>
  <si>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</si>
  <si>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</si>
  <si>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</si>
  <si>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</si>
  <si>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</si>
  <si>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</si>
  <si>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</si>
  <si>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</si>
  <si>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</si>
  <si>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</si>
  <si>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</si>
  <si>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</si>
  <si>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</si>
  <si>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</si>
  <si>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</si>
  <si>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</si>
  <si>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</si>
  <si>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</si>
  <si>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</si>
  <si>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</si>
  <si>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</si>
  <si>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</si>
  <si>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</si>
  <si>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</si>
  <si>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</si>
  <si>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</si>
  <si>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</si>
  <si>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</si>
  <si>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</si>
  <si>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</si>
  <si>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</si>
  <si>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</si>
  <si>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</si>
  <si>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</si>
  <si>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</si>
  <si>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</si>
  <si>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</si>
  <si>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</si>
  <si>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</si>
  <si>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</si>
  <si>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</si>
  <si>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</si>
  <si>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</si>
  <si>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</si>
  <si>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</si>
  <si>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</si>
  <si>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</si>
  <si>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</si>
  <si>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</si>
  <si>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</si>
  <si>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</si>
  <si>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</si>
  <si>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</si>
  <si>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</si>
  <si>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</si>
  <si>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</si>
  <si>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</si>
  <si>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</si>
  <si>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</si>
  <si>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</si>
  <si>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</si>
  <si>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</si>
  <si>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</si>
  <si>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</si>
  <si>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</si>
  <si>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</si>
  <si>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</si>
  <si>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</si>
  <si>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</si>
  <si>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</si>
  <si>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</si>
  <si>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</si>
  <si>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</si>
  <si>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</si>
  <si>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</si>
  <si>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</si>
  <si>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</si>
  <si>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</si>
  <si>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</si>
  <si>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</si>
  <si>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</si>
  <si>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</si>
  <si>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</si>
  <si>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</si>
  <si>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</si>
  <si>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</si>
  <si>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</si>
  <si>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</si>
  <si>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</si>
  <si>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</si>
  <si>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</si>
  <si>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</si>
  <si>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</si>
  <si>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</si>
  <si>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</si>
  <si>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</si>
  <si>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</si>
  <si>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</si>
  <si>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</si>
  <si>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</si>
  <si>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</si>
  <si>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</si>
  <si>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</si>
  <si>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</si>
  <si>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</si>
  <si>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</si>
  <si>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</si>
  <si>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</si>
  <si>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</si>
  <si>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</si>
  <si>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</si>
  <si>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</si>
  <si>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</si>
  <si>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</si>
  <si>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</si>
  <si>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</si>
  <si>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</si>
  <si>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</si>
  <si>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</si>
  <si>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</si>
  <si>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</si>
  <si>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</si>
  <si>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</si>
  <si>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</si>
  <si>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</si>
  <si>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</si>
  <si>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</si>
  <si>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</si>
  <si>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</si>
  <si>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</si>
  <si>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</si>
  <si>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</si>
  <si>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</si>
  <si>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</si>
  <si>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</si>
  <si>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</si>
  <si>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</si>
  <si>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</si>
  <si>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</si>
  <si>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</si>
  <si>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</si>
  <si>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</si>
  <si>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</si>
  <si>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</si>
  <si>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</si>
  <si>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</si>
  <si>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</si>
  <si>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</si>
  <si>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</si>
  <si>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</si>
  <si>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</si>
  <si>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</si>
  <si>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</si>
  <si>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</si>
  <si>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</si>
  <si>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</si>
  <si>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</si>
  <si>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</si>
  <si>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</si>
  <si>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</si>
  <si>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</si>
  <si>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</si>
  <si>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</si>
  <si>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</si>
  <si>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</si>
  <si>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</si>
  <si>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</si>
  <si>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</si>
  <si>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</si>
  <si>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</si>
  <si>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</si>
  <si>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</si>
  <si>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</si>
  <si>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</si>
  <si>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</si>
  <si>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</si>
  <si>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</si>
  <si>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</si>
  <si>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</si>
  <si>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</si>
  <si>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</si>
  <si>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</si>
  <si>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</si>
  <si>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</si>
  <si>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</si>
  <si>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</si>
  <si>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</si>
  <si>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</si>
  <si>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</si>
  <si>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</si>
  <si>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</si>
  <si>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</si>
  <si>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</si>
  <si>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</si>
  <si>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</si>
  <si>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</si>
  <si>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</si>
  <si>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</si>
  <si>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</si>
  <si>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</si>
  <si>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</si>
  <si>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</si>
  <si>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</si>
  <si>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</si>
  <si>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</si>
  <si>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</si>
  <si>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</si>
  <si>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</si>
  <si>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</si>
  <si>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</si>
  <si>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</si>
  <si>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</si>
  <si>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</si>
  <si>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</si>
  <si>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</si>
  <si>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</si>
  <si>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</si>
  <si>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</si>
  <si>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</si>
  <si>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</si>
  <si>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</si>
  <si>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</si>
  <si>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</si>
  <si>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</si>
  <si>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</si>
  <si>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</si>
  <si>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</si>
  <si>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</si>
  <si>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</si>
  <si>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</si>
  <si>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</si>
  <si>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</si>
  <si>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</si>
  <si>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</si>
  <si>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</si>
  <si>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</si>
  <si>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</si>
  <si>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</si>
  <si>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</si>
  <si>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</si>
  <si>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</si>
  <si>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</si>
  <si>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</si>
  <si>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</si>
  <si>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</si>
  <si>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</si>
  <si>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</si>
  <si>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</si>
  <si>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</si>
  <si>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</si>
  <si>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</si>
  <si>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</si>
  <si>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</si>
  <si>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</si>
  <si>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</si>
  <si>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</si>
  <si>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</si>
  <si>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</si>
  <si>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</si>
  <si>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</si>
  <si>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</si>
  <si>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</si>
  <si>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</si>
  <si>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</si>
  <si>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</si>
  <si>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</si>
  <si>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</si>
  <si>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</si>
  <si>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</si>
  <si>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</si>
  <si>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</si>
  <si>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</si>
  <si>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</si>
  <si>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</si>
  <si>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</si>
  <si>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</si>
  <si>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</si>
  <si>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</si>
  <si>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</si>
  <si>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</si>
  <si>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</si>
  <si>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</si>
  <si>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</si>
  <si>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</si>
  <si>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</si>
  <si>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</si>
  <si>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</si>
  <si>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</si>
  <si>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</si>
  <si>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</si>
  <si>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</si>
  <si>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</si>
  <si>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</si>
  <si>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</si>
  <si>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</si>
  <si>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</si>
  <si>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</si>
  <si>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</si>
  <si>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</si>
  <si>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</si>
  <si>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</si>
  <si>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</si>
  <si>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</si>
  <si>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</si>
  <si>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</si>
  <si>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</si>
  <si>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</si>
  <si>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</si>
  <si>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</si>
  <si>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</si>
  <si>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</si>
  <si>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</si>
  <si>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</si>
  <si>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</si>
  <si>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</si>
  <si>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</si>
  <si>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</si>
  <si>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</si>
  <si>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</si>
  <si>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</si>
  <si>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</si>
  <si>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</si>
  <si>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</si>
  <si>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</si>
  <si>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</si>
  <si>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</si>
  <si>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</si>
  <si>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</si>
  <si>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</si>
  <si>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</si>
  <si>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</si>
  <si>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</si>
  <si>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</si>
  <si>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</si>
  <si>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</si>
  <si>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</si>
  <si>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</si>
  <si>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</si>
  <si>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</si>
  <si>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</si>
  <si>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</si>
  <si>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</si>
  <si>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</si>
  <si>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</si>
  <si>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</si>
  <si>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</si>
  <si>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</si>
  <si>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</si>
  <si>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</si>
  <si>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</si>
  <si>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</si>
  <si>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</si>
  <si>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</si>
  <si>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</si>
  <si>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</si>
  <si>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</si>
  <si>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</si>
  <si>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</si>
  <si>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</si>
  <si>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</si>
  <si>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</si>
  <si>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</si>
  <si>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</si>
  <si>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</si>
  <si>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</si>
  <si>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</si>
  <si>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</si>
  <si>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</si>
  <si>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</si>
  <si>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</si>
  <si>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</si>
  <si>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</si>
  <si>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</si>
  <si>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</si>
  <si>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</si>
  <si>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</si>
  <si>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</si>
  <si>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</si>
  <si>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</si>
  <si>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</si>
  <si>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</si>
  <si>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</si>
  <si>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</si>
  <si>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</si>
  <si>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</si>
  <si>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</si>
  <si>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</si>
  <si>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</si>
  <si>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</si>
  <si>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</si>
  <si>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</si>
  <si>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</si>
  <si>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</si>
  <si>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</si>
  <si>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</si>
  <si>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</si>
  <si>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</si>
  <si>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</si>
  <si>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</si>
  <si>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</si>
  <si>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</si>
  <si>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</si>
  <si>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</si>
  <si>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</si>
  <si>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</si>
  <si>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</si>
  <si>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</si>
  <si>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</si>
  <si>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</si>
  <si>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</si>
  <si>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</si>
  <si>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</si>
  <si>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</si>
  <si>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</si>
  <si>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</si>
  <si>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</si>
  <si>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</si>
  <si>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</si>
  <si>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</si>
  <si>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</si>
  <si>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</si>
  <si>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</si>
  <si>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</si>
  <si>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</si>
  <si>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</si>
  <si>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</si>
  <si>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</si>
  <si>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</si>
  <si>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</si>
  <si>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</si>
  <si>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</si>
  <si>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</si>
  <si>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</si>
  <si>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</si>
  <si>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</si>
  <si>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</si>
  <si>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</si>
  <si>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</si>
  <si>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</si>
  <si>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</si>
  <si>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</si>
  <si>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</si>
  <si>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</si>
  <si>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</si>
  <si>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</si>
  <si>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</si>
  <si>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</si>
  <si>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</si>
  <si>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</si>
  <si>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</si>
  <si>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</si>
  <si>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</si>
  <si>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</si>
  <si>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</si>
  <si>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</si>
  <si>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</si>
  <si>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</si>
  <si>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</si>
  <si>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</si>
  <si>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</si>
  <si>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</si>
  <si>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</si>
  <si>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</si>
  <si>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</si>
  <si>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</si>
  <si>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</si>
  <si>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</si>
  <si>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</si>
  <si>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</si>
  <si>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</si>
  <si>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</si>
  <si>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</si>
  <si>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</si>
  <si>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</si>
  <si>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</si>
  <si>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</si>
  <si>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</si>
  <si>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</si>
  <si>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</si>
  <si>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</si>
  <si>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</si>
  <si>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</si>
  <si>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</si>
  <si>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</si>
  <si>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</si>
  <si>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</si>
  <si>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</si>
  <si>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</si>
  <si>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</si>
  <si>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</si>
  <si>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</si>
  <si>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</si>
  <si>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</si>
  <si>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</si>
  <si>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</si>
  <si>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</si>
  <si>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</si>
  <si>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</si>
  <si>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</si>
  <si>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</si>
  <si>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</si>
  <si>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</si>
  <si>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</si>
  <si>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</si>
  <si>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</si>
  <si>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</si>
  <si>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</si>
  <si>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</si>
  <si>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</si>
  <si>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</si>
  <si>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</si>
  <si>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</si>
  <si>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</si>
  <si>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</si>
  <si>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</si>
  <si>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</si>
  <si>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</si>
  <si>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</si>
  <si>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</si>
  <si>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</si>
  <si>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</si>
  <si>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</si>
  <si>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</si>
  <si>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</si>
  <si>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</si>
  <si>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</si>
  <si>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</si>
  <si>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</si>
  <si>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</si>
  <si>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</si>
  <si>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</si>
  <si>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</si>
  <si>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</si>
  <si>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</si>
  <si>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</si>
  <si>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</si>
  <si>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</si>
  <si>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</si>
  <si>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</si>
  <si>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</si>
  <si>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</si>
  <si>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</si>
  <si>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</si>
  <si>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</si>
  <si>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</si>
  <si>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</si>
  <si>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</si>
  <si>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</si>
  <si>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</si>
  <si>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</si>
  <si>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</si>
  <si>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</si>
  <si>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</si>
  <si>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</si>
  <si>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</si>
  <si>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</si>
  <si>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</si>
  <si>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</si>
  <si>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</si>
  <si>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</si>
  <si>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</si>
  <si>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</si>
  <si>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</si>
  <si>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</si>
  <si>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</si>
  <si>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</si>
  <si>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</si>
  <si>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</si>
  <si>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</si>
  <si>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</si>
  <si>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</si>
  <si>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</si>
  <si>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</si>
  <si>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</si>
  <si>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</si>
  <si>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</si>
  <si>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</si>
  <si>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</si>
  <si>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</si>
  <si>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</si>
  <si>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</si>
  <si>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</si>
  <si>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</si>
  <si>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</si>
  <si>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</si>
  <si>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</si>
  <si>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</si>
  <si>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</si>
  <si>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</si>
  <si>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</si>
  <si>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</si>
  <si>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</si>
  <si>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</si>
  <si>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</si>
  <si>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</si>
  <si>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</si>
  <si>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</si>
  <si>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</si>
  <si>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</si>
  <si>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</si>
  <si>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</si>
  <si>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</si>
  <si>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</si>
  <si>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</si>
  <si>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</si>
  <si>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</si>
  <si>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</si>
  <si>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</si>
  <si>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</si>
  <si>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</si>
  <si>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</si>
  <si>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</si>
  <si>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</si>
  <si>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</si>
  <si>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</si>
  <si>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</si>
  <si>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</si>
  <si>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</si>
  <si>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</si>
  <si>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</si>
  <si>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</si>
  <si>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</si>
  <si>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</si>
  <si>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</si>
  <si>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</si>
  <si>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</si>
  <si>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</si>
  <si>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</si>
  <si>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</si>
  <si>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</si>
  <si>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</si>
  <si>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</si>
  <si>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</si>
  <si>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</si>
  <si>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</si>
  <si>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</si>
  <si>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</si>
  <si>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</si>
  <si>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</si>
  <si>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</si>
  <si>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</si>
  <si>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</si>
  <si>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</si>
  <si>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</si>
  <si>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</si>
  <si>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</si>
  <si>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</si>
  <si>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</si>
  <si>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</si>
  <si>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</si>
  <si>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</si>
  <si>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</si>
  <si>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</si>
  <si>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</si>
  <si>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</si>
  <si>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</si>
  <si>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</si>
  <si>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</si>
  <si>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</si>
  <si>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</si>
  <si>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</si>
  <si>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</si>
  <si>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</si>
  <si>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</si>
  <si>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</si>
  <si>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</si>
  <si>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</si>
  <si>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</si>
  <si>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</si>
  <si>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</si>
  <si>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</si>
  <si>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</si>
  <si>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</si>
  <si>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</si>
  <si>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</si>
  <si>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</si>
  <si>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</si>
  <si>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</si>
  <si>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</si>
  <si>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</si>
  <si>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</si>
  <si>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</si>
  <si>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</si>
  <si>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</si>
  <si>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</si>
  <si>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</si>
  <si>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</si>
  <si>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</si>
  <si>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</si>
  <si>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</si>
  <si>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</si>
  <si>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</si>
  <si>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</si>
  <si>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</si>
  <si>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</si>
  <si>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</si>
  <si>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</si>
  <si>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</si>
  <si>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</si>
  <si>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</si>
  <si>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</si>
  <si>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</si>
  <si>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</si>
  <si>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</si>
  <si>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</si>
  <si>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</si>
  <si>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</si>
  <si>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</si>
  <si>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</si>
  <si>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</si>
  <si>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</si>
  <si>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</si>
  <si>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</si>
  <si>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</si>
  <si>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</si>
  <si>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</si>
  <si>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</si>
  <si>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</si>
  <si>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</si>
  <si>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</si>
  <si>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</si>
  <si>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</si>
  <si>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</si>
  <si>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</si>
  <si>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</si>
  <si>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</si>
  <si>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</si>
  <si>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</si>
  <si>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</si>
  <si>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</si>
  <si>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</si>
  <si>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</si>
  <si>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</si>
  <si>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</si>
  <si>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</si>
  <si>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</si>
  <si>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</si>
  <si>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</si>
  <si>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</si>
  <si>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</si>
  <si>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</si>
  <si>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</si>
  <si>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</si>
  <si>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</si>
  <si>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</si>
  <si>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</si>
  <si>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</si>
  <si>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</si>
  <si>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</si>
  <si>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</si>
  <si>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</si>
  <si>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</si>
  <si>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</si>
  <si>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</si>
  <si>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</si>
  <si>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</si>
  <si>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</si>
  <si>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</si>
  <si>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</si>
  <si>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</si>
  <si>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</si>
  <si>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</si>
  <si>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</si>
  <si>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</si>
  <si>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</si>
  <si>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</si>
  <si>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</si>
  <si>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</si>
  <si>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</si>
  <si>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</si>
  <si>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</si>
  <si>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</si>
  <si>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</si>
  <si>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</si>
  <si>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</si>
  <si>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</si>
  <si>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</si>
  <si>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</si>
  <si>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</si>
  <si>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</si>
  <si>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</si>
  <si>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</si>
  <si>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</si>
  <si>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</si>
  <si>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</si>
  <si>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</si>
  <si>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</si>
  <si>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</si>
  <si>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</si>
  <si>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</si>
  <si>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</si>
  <si>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</si>
  <si>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</si>
  <si>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</si>
  <si>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</si>
  <si>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</si>
  <si>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</si>
  <si>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</si>
  <si>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</si>
  <si>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</si>
  <si>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</si>
  <si>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</si>
  <si>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</si>
  <si>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</si>
  <si>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</si>
  <si>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</si>
  <si>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</si>
  <si>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</si>
  <si>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</si>
  <si>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</si>
  <si>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</si>
  <si>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</si>
  <si>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</si>
  <si>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</si>
  <si>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</si>
  <si>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</si>
  <si>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</si>
  <si>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</si>
  <si>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</si>
  <si>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</si>
  <si>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</si>
  <si>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</si>
  <si>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</si>
  <si>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</si>
  <si>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</si>
  <si>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</si>
  <si>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</si>
  <si>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</si>
  <si>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</si>
  <si>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</si>
  <si>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</si>
  <si>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</si>
  <si>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</si>
  <si>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</si>
  <si>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</si>
  <si>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</si>
  <si>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</si>
  <si>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</si>
  <si>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</si>
  <si>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</si>
  <si>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</si>
  <si>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</si>
  <si>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</si>
  <si>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</si>
  <si>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</si>
  <si>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</si>
  <si>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</si>
  <si>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</si>
  <si>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</si>
  <si>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</si>
  <si>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</si>
  <si>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</si>
  <si>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</si>
  <si>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</si>
  <si>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</si>
  <si>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</si>
  <si>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</si>
  <si>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</si>
  <si>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</si>
  <si>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</si>
  <si>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</si>
  <si>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</si>
  <si>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</si>
  <si>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</si>
  <si>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</si>
  <si>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</si>
  <si>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</si>
  <si>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</si>
  <si>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</si>
  <si>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</si>
  <si>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</si>
  <si>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</si>
  <si>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</si>
  <si>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</si>
  <si>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</si>
  <si>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</si>
  <si>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</si>
  <si>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</si>
  <si>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</si>
  <si>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</si>
  <si>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</si>
  <si>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</si>
  <si>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</si>
  <si>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</si>
  <si>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</si>
  <si>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</si>
  <si>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</si>
  <si>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</si>
  <si>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</si>
  <si>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</si>
  <si>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</si>
  <si>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</si>
  <si>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</si>
  <si>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</si>
  <si>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</si>
  <si>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</si>
  <si>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</si>
  <si>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</si>
  <si>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</si>
  <si>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</si>
  <si>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</si>
  <si>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</si>
  <si>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</si>
  <si>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</si>
  <si>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</si>
  <si>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</si>
  <si>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</si>
  <si>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</si>
  <si>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</si>
  <si>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</si>
  <si>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</si>
  <si>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</si>
  <si>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</si>
  <si>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</si>
  <si>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</si>
  <si>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</si>
  <si>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</si>
  <si>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</si>
  <si>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</si>
  <si>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</si>
  <si>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</si>
  <si>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</si>
  <si>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</si>
  <si>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</si>
  <si>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</si>
  <si>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</si>
  <si>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</si>
  <si>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</si>
  <si>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</si>
  <si>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</si>
  <si>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</si>
  <si>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</si>
  <si>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</si>
  <si>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</si>
  <si>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</si>
  <si>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</si>
  <si>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</si>
  <si>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</si>
  <si>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</si>
  <si>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</si>
  <si>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</si>
  <si>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</si>
  <si>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</si>
  <si>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</si>
  <si>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</si>
  <si>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</si>
  <si>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</si>
  <si>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</si>
  <si>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</si>
  <si>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</si>
  <si>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</si>
  <si>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</si>
  <si>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</si>
  <si>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</si>
  <si>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</si>
  <si>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</si>
  <si>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</si>
  <si>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</si>
  <si>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</si>
  <si>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</si>
  <si>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</si>
  <si>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</si>
  <si>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</si>
  <si>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</si>
  <si>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</si>
  <si>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</si>
  <si>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</si>
  <si>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</si>
  <si>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</si>
  <si>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</si>
  <si>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</si>
  <si>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</si>
  <si>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</si>
  <si>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</si>
  <si>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</si>
  <si>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</si>
  <si>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</si>
  <si>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</si>
  <si>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</si>
  <si>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</si>
  <si>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</si>
  <si>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</si>
  <si>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</si>
  <si>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</si>
  <si>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</si>
  <si>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</si>
  <si>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</si>
  <si>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</si>
  <si>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</si>
  <si>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</si>
  <si>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</si>
  <si>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</si>
  <si>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</si>
  <si>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</si>
  <si>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</si>
  <si>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</si>
  <si>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</si>
  <si>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</si>
  <si>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</si>
  <si>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</si>
  <si>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</si>
  <si>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</si>
  <si>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</si>
  <si>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</si>
  <si>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</si>
  <si>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</si>
  <si>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</si>
  <si>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</si>
  <si>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</si>
  <si>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</si>
  <si>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</si>
  <si>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</si>
  <si>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</si>
  <si>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</si>
  <si>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</si>
  <si>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</si>
  <si>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</si>
  <si>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</si>
  <si>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</si>
  <si>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</si>
  <si>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</si>
  <si>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</si>
  <si>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</si>
  <si>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</si>
  <si>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</si>
  <si>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</si>
  <si>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</si>
  <si>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</si>
  <si>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</si>
  <si>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</si>
  <si>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</si>
  <si>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</si>
  <si>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</si>
  <si>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</si>
  <si>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</si>
  <si>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</si>
  <si>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</si>
  <si>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</si>
  <si>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</si>
  <si>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</si>
  <si>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</si>
  <si>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</si>
  <si>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</si>
  <si>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</si>
  <si>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</si>
  <si>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</si>
  <si>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</si>
  <si>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</si>
  <si>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</si>
  <si>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</si>
  <si>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</si>
  <si>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</si>
  <si>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</si>
  <si>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</si>
  <si>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</si>
  <si>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</si>
  <si>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</si>
  <si>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</si>
  <si>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</si>
  <si>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</si>
  <si>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</si>
  <si>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</si>
  <si>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</si>
  <si>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</si>
  <si>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</si>
  <si>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</si>
  <si>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</si>
  <si>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</si>
  <si>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</si>
  <si>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</si>
  <si>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</si>
  <si>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</si>
  <si>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</si>
  <si>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</si>
  <si>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</si>
  <si>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</si>
  <si>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</si>
  <si>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</si>
  <si>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</si>
  <si>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</si>
  <si>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</si>
  <si>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</si>
  <si>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</si>
  <si>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</si>
  <si>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</si>
  <si>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</si>
  <si>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</si>
  <si>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</si>
  <si>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</si>
  <si>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</si>
  <si>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</si>
  <si>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</si>
  <si>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</si>
  <si>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</si>
  <si>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</si>
  <si>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</si>
  <si>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</si>
  <si>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</si>
  <si>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</si>
  <si>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</si>
  <si>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</si>
  <si>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</si>
  <si>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</si>
  <si>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</si>
  <si>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</si>
  <si>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</si>
  <si>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</si>
  <si>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</si>
  <si>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</si>
  <si>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</si>
  <si>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</si>
  <si>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</si>
  <si>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</si>
  <si>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</si>
  <si>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</si>
  <si>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</si>
  <si>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</si>
  <si>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</si>
  <si>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</si>
  <si>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</si>
  <si>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</si>
  <si>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</si>
  <si>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</si>
  <si>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</si>
  <si>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</si>
  <si>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</si>
  <si>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</si>
  <si>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</si>
  <si>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</si>
  <si>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</si>
  <si>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</si>
  <si>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</si>
  <si>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</si>
  <si>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</si>
  <si>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</si>
  <si>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</si>
  <si>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</si>
  <si>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</si>
  <si>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</si>
  <si>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</si>
  <si>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</si>
  <si>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</si>
  <si>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</si>
  <si>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</si>
  <si>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</si>
  <si>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</si>
  <si>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</si>
  <si>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</si>
  <si>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</si>
  <si>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</si>
  <si>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</si>
  <si>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</si>
  <si>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</si>
  <si>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</si>
  <si>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</si>
  <si>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</si>
  <si>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</si>
  <si>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</si>
  <si>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</si>
  <si>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</si>
  <si>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</si>
  <si>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</si>
  <si>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</si>
  <si>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</si>
  <si>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</si>
  <si>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</si>
  <si>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</si>
  <si>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</si>
  <si>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</si>
  <si>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</si>
  <si>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</si>
  <si>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</si>
  <si>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</si>
  <si>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</si>
  <si>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</si>
  <si>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</si>
  <si>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</si>
  <si>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</si>
  <si>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</si>
  <si>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</si>
  <si>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</si>
  <si>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</si>
  <si>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</si>
  <si>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</si>
  <si>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</si>
  <si>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</si>
  <si>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</si>
  <si>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</si>
  <si>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</si>
  <si>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</si>
  <si>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</si>
  <si>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</si>
  <si>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</si>
  <si>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</si>
  <si>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</si>
  <si>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</si>
  <si>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</si>
  <si>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</si>
  <si>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</si>
  <si>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</si>
  <si>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</si>
  <si>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</si>
  <si>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</si>
  <si>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</si>
  <si>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</si>
  <si>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</si>
  <si>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</si>
  <si>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</si>
  <si>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</si>
  <si>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</si>
  <si>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</si>
  <si>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</si>
  <si>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</si>
  <si>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</si>
  <si>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</si>
  <si>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</si>
  <si>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</si>
  <si>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</si>
  <si>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</si>
  <si>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</si>
  <si>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</si>
  <si>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</si>
  <si>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</si>
  <si>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</si>
  <si>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</si>
  <si>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</si>
  <si>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</si>
  <si>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</si>
  <si>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</si>
  <si>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</si>
  <si>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</si>
  <si>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</si>
  <si>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</si>
  <si>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</si>
  <si>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</si>
  <si>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</si>
  <si>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</si>
  <si>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</si>
  <si>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</si>
  <si>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</si>
  <si>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</si>
  <si>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</si>
  <si>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</si>
  <si>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</si>
  <si>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</si>
  <si>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</si>
  <si>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</si>
  <si>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</si>
  <si>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</si>
  <si>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</si>
  <si>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</si>
  <si>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</si>
  <si>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</si>
  <si>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</si>
  <si>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</si>
  <si>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</si>
  <si>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</si>
  <si>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</si>
  <si>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</si>
  <si>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</si>
  <si>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</si>
  <si>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</si>
  <si>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</si>
  <si>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</si>
  <si>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</si>
  <si>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</si>
  <si>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</si>
  <si>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</si>
  <si>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</si>
  <si>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</si>
  <si>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</si>
  <si>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</si>
  <si>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</si>
  <si>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</si>
  <si>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</si>
  <si>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</si>
  <si>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</si>
  <si>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</si>
  <si>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</si>
  <si>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</si>
  <si>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</si>
  <si>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</si>
  <si>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</si>
  <si>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</si>
  <si>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</si>
  <si>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</si>
  <si>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</si>
  <si>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</si>
  <si>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</si>
  <si>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</si>
  <si>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</si>
  <si>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</si>
  <si>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</si>
  <si>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</si>
  <si>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</si>
  <si>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</si>
  <si>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</si>
  <si>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</si>
  <si>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</si>
  <si>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</si>
  <si>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</si>
  <si>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</si>
  <si>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</si>
  <si>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</si>
  <si>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</si>
  <si>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</si>
  <si>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</si>
  <si>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</si>
  <si>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</si>
  <si>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</si>
  <si>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</si>
  <si>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</si>
  <si>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</si>
  <si>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</si>
  <si>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</si>
  <si>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</si>
  <si>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</si>
  <si>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</si>
  <si>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</si>
  <si>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</si>
  <si>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</si>
  <si>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</si>
  <si>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</si>
  <si>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</si>
  <si>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</si>
  <si>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</si>
  <si>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</si>
  <si>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</si>
  <si>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</si>
  <si>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</si>
  <si>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</si>
  <si>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</si>
  <si>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</si>
  <si>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</si>
  <si>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</si>
  <si>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</si>
  <si>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</si>
  <si>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</si>
  <si>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</si>
  <si>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</si>
  <si>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</si>
  <si>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</si>
  <si>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</si>
  <si>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</si>
  <si>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</si>
  <si>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</si>
  <si>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</si>
  <si>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</si>
  <si>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</si>
  <si>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</si>
  <si>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</si>
  <si>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</si>
  <si>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</si>
  <si>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</si>
  <si>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</si>
  <si>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</si>
  <si>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</si>
  <si>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</si>
  <si>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</si>
  <si>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</si>
  <si>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</si>
  <si>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</si>
  <si>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</si>
  <si>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</si>
  <si>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</si>
  <si>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</si>
  <si>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</si>
  <si>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</si>
  <si>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</si>
  <si>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</si>
  <si>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</si>
  <si>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</si>
  <si>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</si>
  <si>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</si>
  <si>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</si>
  <si>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</si>
  <si>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</si>
  <si>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</si>
  <si>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</si>
  <si>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</si>
  <si>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</si>
  <si>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</si>
  <si>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</si>
  <si>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</si>
  <si>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</si>
  <si>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</si>
  <si>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</si>
  <si>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</si>
  <si>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</si>
  <si>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</si>
  <si>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</si>
  <si>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</si>
  <si>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</si>
  <si>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</si>
  <si>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</si>
  <si>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</si>
  <si>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</si>
  <si>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</si>
  <si>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</si>
  <si>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</si>
  <si>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</si>
  <si>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</si>
  <si>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</si>
  <si>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</si>
  <si>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</si>
  <si>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</si>
  <si>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</si>
  <si>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</si>
  <si>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</si>
  <si>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</si>
  <si>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</si>
  <si>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</si>
  <si>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</si>
  <si>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</si>
  <si>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</si>
  <si>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</si>
  <si>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</si>
  <si>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</si>
  <si>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</si>
  <si>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</si>
  <si>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</si>
  <si>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</si>
  <si>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</si>
  <si>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</si>
  <si>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</si>
  <si>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</si>
  <si>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</si>
  <si>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</si>
  <si>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</si>
  <si>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</si>
  <si>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</si>
  <si>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</si>
  <si>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</si>
  <si>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</si>
  <si>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</si>
  <si>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</si>
  <si>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</si>
  <si>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</si>
  <si>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</si>
  <si>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</si>
  <si>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</si>
  <si>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</si>
  <si>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</si>
  <si>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</si>
  <si>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</si>
  <si>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</si>
  <si>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</si>
  <si>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</si>
  <si>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</si>
  <si>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</si>
  <si>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</si>
  <si>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</si>
  <si>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</si>
  <si>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</si>
  <si>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</si>
  <si>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</si>
  <si>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</si>
  <si>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</si>
  <si>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</si>
  <si>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</si>
  <si>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</si>
  <si>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</si>
  <si>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</si>
  <si>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</si>
  <si>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</si>
  <si>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</si>
  <si>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</si>
  <si>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</si>
  <si>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</si>
  <si>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</si>
  <si>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</si>
  <si>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</si>
  <si>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</si>
  <si>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</si>
  <si>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</si>
  <si>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</si>
  <si>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</si>
  <si>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</si>
  <si>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</si>
  <si>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</si>
  <si>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</si>
  <si>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</si>
  <si>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</si>
  <si>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</si>
  <si>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</si>
  <si>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</si>
  <si>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</si>
  <si>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</si>
  <si>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</si>
  <si>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</si>
  <si>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</si>
  <si>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</si>
  <si>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</si>
  <si>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</si>
  <si>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</si>
  <si>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</si>
  <si>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</si>
  <si>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</si>
  <si>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</si>
  <si>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</si>
  <si>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</si>
  <si>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</si>
  <si>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</si>
  <si>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</si>
  <si>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</si>
  <si>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</si>
  <si>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</si>
  <si>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</si>
  <si>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</si>
  <si>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</si>
  <si>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</si>
  <si>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</si>
  <si>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</si>
  <si>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</si>
  <si>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</si>
  <si>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</si>
  <si>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</si>
  <si>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</si>
  <si>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</si>
  <si>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</si>
  <si>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</si>
  <si>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</si>
  <si>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</si>
  <si>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</si>
  <si>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</si>
  <si>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</si>
  <si>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</si>
  <si>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</si>
  <si>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</si>
  <si>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</si>
  <si>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</si>
  <si>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</si>
  <si>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</si>
  <si>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</si>
  <si>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</si>
  <si>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</si>
  <si>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</si>
  <si>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</si>
  <si>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</si>
  <si>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</si>
  <si>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</si>
  <si>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</si>
  <si>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</si>
  <si>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</si>
  <si>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</si>
  <si>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</si>
  <si>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</si>
  <si>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</si>
  <si>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</si>
  <si>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</si>
  <si>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</si>
  <si>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</si>
  <si>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</si>
  <si>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</si>
  <si>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</si>
  <si>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</si>
  <si>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</si>
  <si>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</si>
  <si>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</si>
  <si>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</si>
  <si>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</si>
  <si>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</si>
  <si>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</si>
  <si>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</si>
  <si>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</si>
  <si>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</si>
  <si>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</si>
  <si>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</si>
  <si>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</si>
  <si>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</si>
  <si>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</si>
  <si>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</si>
  <si>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</si>
  <si>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</si>
  <si>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</si>
  <si>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</si>
  <si>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</si>
  <si>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</si>
  <si>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</si>
  <si>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</si>
  <si>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</si>
  <si>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</si>
  <si>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</si>
  <si>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</si>
  <si>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</si>
  <si>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</si>
  <si>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</si>
  <si>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</si>
  <si>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</si>
  <si>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</si>
  <si>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</si>
  <si>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</si>
  <si>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</si>
  <si>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</si>
  <si>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</si>
  <si>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</si>
  <si>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</si>
  <si>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</si>
  <si>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</si>
  <si>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</si>
  <si>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</si>
  <si>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</si>
  <si>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</si>
  <si>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</si>
  <si>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</si>
  <si>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</si>
  <si>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</si>
  <si>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</si>
  <si>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</si>
  <si>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</si>
  <si>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</si>
  <si>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</si>
  <si>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</si>
  <si>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</si>
  <si>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</si>
  <si>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</si>
  <si>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</si>
  <si>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</si>
  <si>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</si>
  <si>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</si>
  <si>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</si>
  <si>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</si>
  <si>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</si>
  <si>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</si>
  <si>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</si>
  <si>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</si>
  <si>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</si>
  <si>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</si>
  <si>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</si>
  <si>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</si>
  <si>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</si>
  <si>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</si>
  <si>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</si>
  <si>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</si>
  <si>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</si>
  <si>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</si>
  <si>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</si>
  <si>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</si>
  <si>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</si>
  <si>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</si>
  <si>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</si>
  <si>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</si>
  <si>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</si>
  <si>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</si>
  <si>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</si>
  <si>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</si>
  <si>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</si>
  <si>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</si>
  <si>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</si>
  <si>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</si>
  <si>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</si>
  <si>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</si>
  <si>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</si>
  <si>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</si>
  <si>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</si>
  <si>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</si>
  <si>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</si>
  <si>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</si>
  <si>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</si>
  <si>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</si>
  <si>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</si>
  <si>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</si>
  <si>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</si>
  <si>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</si>
  <si>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</si>
  <si>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</si>
  <si>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</si>
  <si>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</si>
  <si>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</si>
  <si>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</si>
  <si>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</si>
  <si>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</si>
  <si>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</si>
  <si>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</si>
  <si>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</si>
  <si>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</si>
  <si>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</si>
  <si>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</si>
  <si>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</si>
  <si>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</si>
  <si>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</si>
  <si>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</si>
  <si>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</si>
  <si>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</si>
  <si>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</si>
  <si>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</si>
  <si>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</si>
  <si>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</si>
  <si>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</si>
  <si>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</si>
  <si>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</si>
  <si>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</si>
  <si>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</si>
  <si>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</si>
  <si>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</si>
  <si>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</si>
  <si>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</si>
  <si>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</si>
  <si>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</si>
  <si>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</si>
  <si>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</si>
  <si>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</si>
  <si>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</si>
  <si>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</si>
  <si>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</si>
  <si>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</si>
  <si>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</si>
  <si>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</si>
  <si>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</si>
  <si>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</si>
  <si>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</si>
  <si>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</si>
  <si>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</si>
  <si>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</si>
  <si>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</si>
  <si>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</si>
  <si>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</si>
  <si>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</si>
  <si>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</si>
  <si>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</si>
  <si>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</si>
  <si>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</si>
  <si>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</si>
  <si>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</si>
  <si>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</si>
  <si>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</si>
  <si>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</si>
  <si>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</si>
  <si>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</si>
  <si>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</si>
  <si>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</si>
  <si>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</si>
  <si>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</si>
  <si>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</si>
  <si>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</si>
  <si>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</si>
  <si>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</si>
  <si>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</si>
  <si>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</si>
  <si>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</si>
  <si>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</si>
  <si>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</si>
  <si>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</si>
  <si>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</si>
  <si>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</si>
  <si>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</si>
  <si>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</si>
  <si>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</si>
  <si>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</si>
  <si>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</si>
  <si>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</si>
  <si>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</si>
  <si>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</si>
  <si>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</si>
  <si>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</si>
  <si>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</si>
  <si>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</si>
  <si>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</si>
  <si>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</si>
  <si>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</si>
  <si>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</si>
  <si>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</si>
  <si>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</si>
  <si>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</si>
  <si>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</si>
  <si>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</si>
  <si>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</si>
  <si>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</si>
  <si>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</si>
  <si>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</si>
  <si>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</si>
  <si>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</si>
  <si>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</si>
  <si>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</si>
  <si>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</si>
  <si>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</si>
  <si>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</si>
  <si>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</si>
  <si>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</si>
  <si>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</si>
  <si>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</si>
  <si>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</si>
  <si>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</si>
  <si>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</si>
  <si>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</si>
  <si>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</si>
  <si>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</si>
  <si>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</si>
  <si>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</si>
  <si>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</si>
  <si>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</si>
  <si>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</si>
  <si>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</si>
  <si>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</si>
  <si>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</si>
  <si>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</si>
  <si>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</si>
  <si>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</si>
  <si>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</si>
  <si>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</si>
  <si>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</si>
  <si>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</si>
  <si>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</si>
  <si>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</si>
  <si>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</si>
  <si>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</si>
  <si>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</si>
  <si>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</si>
  <si>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</si>
  <si>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</si>
  <si>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</si>
  <si>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</si>
  <si>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</si>
  <si>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</si>
  <si>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</si>
  <si>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</si>
  <si>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</si>
  <si>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</si>
  <si>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</si>
  <si>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</si>
  <si>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</si>
  <si>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</si>
  <si>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</si>
  <si>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</si>
  <si>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</si>
  <si>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</si>
  <si>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</si>
  <si>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</si>
  <si>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</si>
  <si>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</si>
  <si>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</si>
  <si>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</si>
  <si>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</si>
  <si>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</si>
  <si>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</si>
  <si>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</si>
  <si>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</si>
  <si>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</si>
  <si>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</si>
  <si>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</si>
  <si>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</si>
  <si>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</si>
  <si>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</si>
  <si>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</si>
  <si>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</si>
  <si>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</si>
  <si>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</si>
  <si>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</si>
  <si>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</si>
  <si>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</si>
  <si>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</si>
  <si>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</si>
  <si>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</si>
  <si>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</si>
  <si>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</si>
  <si>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</si>
  <si>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</si>
  <si>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</si>
  <si>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</si>
  <si>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</si>
  <si>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</si>
  <si>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</si>
  <si>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</si>
  <si>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</si>
  <si>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</si>
  <si>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</si>
  <si>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</si>
  <si>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</si>
  <si>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</si>
  <si>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</si>
  <si>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</si>
  <si>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</si>
  <si>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</si>
  <si>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</si>
  <si>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</si>
  <si>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</si>
  <si>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</si>
  <si>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</si>
  <si>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</si>
  <si>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</si>
  <si>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</si>
  <si>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</si>
  <si>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</si>
  <si>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</si>
  <si>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</si>
  <si>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</si>
  <si>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</si>
  <si>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</si>
  <si>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</si>
  <si>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</si>
  <si>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</si>
  <si>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</si>
  <si>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</si>
  <si>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</si>
  <si>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</si>
  <si>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</si>
  <si>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</si>
  <si>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</si>
  <si>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</si>
  <si>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</si>
  <si>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</si>
  <si>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</si>
  <si>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</si>
  <si>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</si>
  <si>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</si>
  <si>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</si>
  <si>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</si>
  <si>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</si>
  <si>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</si>
  <si>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</si>
  <si>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</si>
  <si>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</si>
  <si>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</si>
  <si>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</si>
  <si>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</si>
  <si>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</si>
  <si>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</si>
  <si>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</si>
  <si>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</si>
  <si>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</si>
  <si>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</si>
  <si>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</si>
  <si>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</si>
  <si>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</si>
  <si>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</si>
  <si>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</si>
  <si>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</si>
  <si>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</si>
  <si>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</si>
  <si>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</si>
  <si>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</si>
  <si>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</si>
  <si>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</si>
  <si>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</si>
  <si>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</si>
  <si>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</si>
  <si>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</si>
  <si>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</si>
  <si>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</si>
  <si>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</si>
  <si>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</si>
  <si>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</si>
  <si>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</si>
  <si>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</si>
  <si>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</si>
  <si>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</si>
  <si>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</si>
  <si>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</si>
  <si>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</si>
  <si>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</si>
  <si>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</si>
  <si>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</si>
  <si>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</si>
  <si>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</si>
  <si>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</si>
  <si>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</si>
  <si>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</si>
  <si>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</si>
  <si>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</si>
  <si>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</si>
  <si>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</si>
  <si>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</si>
  <si>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</si>
  <si>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</si>
  <si>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</si>
  <si>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</si>
  <si>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</si>
  <si>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</si>
  <si>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</si>
  <si>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</si>
  <si>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</si>
  <si>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</si>
  <si>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</si>
  <si>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</si>
  <si>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</si>
  <si>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</si>
  <si>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</si>
  <si>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</si>
  <si>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</si>
  <si>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</si>
  <si>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</si>
  <si>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</si>
  <si>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</si>
  <si>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</si>
  <si>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</si>
  <si>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</si>
  <si>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</si>
  <si>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</si>
  <si>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</si>
  <si>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</si>
  <si>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</si>
  <si>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</si>
  <si>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</si>
  <si>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</si>
  <si>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</si>
  <si>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</si>
  <si>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</si>
  <si>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</si>
  <si>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</si>
  <si>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</si>
  <si>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</si>
  <si>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</si>
  <si>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</si>
  <si>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</si>
  <si>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</si>
  <si>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</si>
  <si>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</si>
  <si>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</si>
  <si>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</si>
  <si>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</si>
  <si>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</si>
  <si>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</si>
  <si>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</si>
  <si>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</si>
  <si>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</si>
  <si>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</si>
  <si>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</si>
  <si>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</si>
  <si>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</si>
  <si>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</si>
  <si>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</si>
  <si>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</si>
  <si>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</si>
  <si>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</si>
  <si>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</si>
  <si>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</si>
  <si>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</si>
  <si>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</si>
  <si>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</si>
  <si>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</si>
  <si>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</si>
  <si>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</si>
  <si>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</si>
  <si>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</si>
  <si>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</si>
  <si>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</si>
  <si>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</si>
  <si>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</si>
  <si>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</si>
  <si>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</si>
  <si>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</si>
  <si>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</si>
  <si>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</si>
  <si>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</si>
  <si>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</si>
  <si>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</si>
  <si>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</si>
  <si>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</si>
  <si>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</si>
  <si>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</si>
  <si>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</si>
  <si>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</si>
  <si>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</si>
  <si>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</si>
  <si>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</si>
  <si>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</si>
  <si>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</si>
  <si>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</si>
  <si>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</si>
  <si>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</si>
  <si>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</si>
  <si>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</si>
  <si>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</si>
  <si>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</si>
  <si>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</si>
  <si>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</si>
  <si>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</si>
  <si>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</si>
  <si>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</si>
  <si>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</si>
  <si>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</si>
  <si>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</si>
  <si>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</si>
  <si>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</si>
  <si>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</si>
  <si>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</si>
  <si>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</si>
  <si>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</si>
  <si>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</si>
  <si>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</si>
  <si>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</si>
  <si>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</si>
  <si>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</si>
  <si>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</si>
  <si>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</si>
  <si>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</si>
  <si>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</si>
  <si>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</si>
  <si>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</si>
  <si>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</si>
  <si>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</si>
  <si>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</si>
  <si>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</si>
  <si>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</si>
  <si>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</si>
  <si>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</si>
  <si>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</si>
  <si>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</si>
  <si>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</si>
  <si>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</si>
  <si>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</si>
  <si>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</si>
  <si>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</si>
  <si>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</si>
  <si>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</si>
  <si>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</si>
  <si>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</si>
  <si>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</si>
  <si>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</si>
  <si>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</si>
  <si>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</si>
  <si>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</si>
  <si>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</si>
  <si>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</si>
  <si>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</si>
  <si>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</si>
  <si>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</si>
  <si>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</si>
  <si>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</si>
  <si>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</si>
  <si>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</si>
  <si>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</si>
  <si>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</si>
  <si>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</si>
  <si>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</si>
  <si>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</si>
  <si>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</si>
  <si>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</si>
  <si>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</si>
  <si>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</si>
  <si>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</si>
  <si>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</si>
  <si>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</si>
  <si>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</si>
  <si>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</si>
  <si>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</si>
  <si>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</si>
  <si>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</si>
  <si>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</si>
  <si>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</si>
  <si>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</si>
  <si>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</si>
  <si>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</si>
  <si>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</si>
  <si>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</si>
  <si>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</si>
  <si>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</si>
  <si>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</si>
  <si>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</si>
  <si>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</si>
  <si>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</si>
  <si>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</si>
  <si>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</si>
  <si>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</si>
  <si>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</si>
  <si>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</si>
  <si>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</si>
  <si>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</si>
  <si>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</si>
  <si>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</si>
  <si>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</si>
  <si>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</si>
  <si>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</si>
  <si>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</si>
  <si>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</si>
  <si>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</si>
  <si>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</si>
  <si>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</si>
  <si>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</si>
  <si>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</si>
  <si>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</si>
  <si>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</si>
  <si>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</si>
  <si>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</si>
  <si>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</si>
  <si>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</si>
  <si>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</si>
  <si>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</si>
  <si>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</si>
  <si>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</si>
  <si>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</si>
  <si>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</si>
  <si>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</si>
  <si>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</si>
  <si>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</si>
  <si>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</si>
  <si>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</si>
  <si>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</si>
  <si>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</si>
  <si>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</si>
  <si>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</si>
  <si>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</si>
  <si>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</si>
  <si>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</si>
  <si>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</si>
  <si>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</si>
  <si>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</si>
  <si>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</si>
  <si>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</si>
  <si>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</si>
  <si>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</si>
  <si>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</si>
  <si>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</si>
  <si>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</si>
  <si>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</si>
  <si>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</si>
  <si>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</si>
  <si>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</si>
  <si>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</si>
  <si>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</si>
  <si>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</si>
  <si>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</si>
  <si>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</si>
  <si>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</si>
  <si>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</si>
  <si>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</si>
  <si>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</si>
  <si>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</si>
  <si>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</si>
  <si>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</si>
  <si>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</si>
  <si>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</si>
  <si>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</si>
  <si>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</si>
  <si>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</si>
  <si>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</si>
  <si>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</si>
  <si>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</si>
  <si>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</si>
  <si>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</si>
  <si>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</si>
  <si>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</si>
  <si>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</si>
  <si>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</si>
  <si>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</si>
  <si>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</si>
  <si>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</si>
  <si>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</si>
  <si>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</si>
  <si>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</si>
  <si>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</si>
  <si>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</si>
  <si>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</si>
  <si>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</si>
  <si>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</si>
  <si>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</si>
  <si>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</si>
  <si>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</si>
  <si>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</si>
  <si>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</si>
  <si>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</si>
  <si>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</si>
  <si>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</si>
  <si>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</si>
  <si>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</si>
  <si>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</si>
  <si>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</si>
  <si>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</si>
  <si>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</si>
  <si>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</si>
  <si>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</si>
  <si>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</si>
  <si>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</si>
  <si>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</si>
  <si>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</si>
  <si>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</si>
  <si>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</si>
  <si>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</si>
  <si>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</si>
  <si>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</si>
  <si>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</si>
  <si>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</si>
  <si>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</si>
  <si>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</si>
  <si>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</si>
  <si>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</si>
  <si>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</si>
  <si>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</si>
  <si>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</si>
  <si>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</si>
  <si>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</si>
  <si>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</si>
  <si>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</si>
  <si>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</si>
  <si>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</si>
  <si>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</si>
  <si>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</si>
  <si>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</si>
  <si>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</si>
  <si>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</si>
  <si>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</si>
  <si>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</si>
  <si>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</si>
  <si>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</si>
  <si>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</si>
  <si>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</si>
  <si>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</si>
  <si>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</si>
  <si>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</si>
  <si>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</si>
  <si>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</si>
  <si>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</si>
  <si>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</si>
  <si>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</si>
  <si>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</si>
  <si>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</si>
  <si>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</si>
  <si>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</si>
  <si>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</si>
  <si>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</si>
  <si>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</si>
  <si>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</si>
  <si>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</si>
  <si>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</si>
  <si>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</si>
  <si>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</si>
  <si>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</si>
  <si>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</si>
  <si>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</si>
  <si>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</si>
  <si>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</si>
  <si>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</si>
  <si>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</si>
  <si>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</si>
  <si>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</si>
  <si>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</si>
  <si>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</si>
  <si>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</si>
  <si>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</si>
  <si>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</si>
  <si>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</si>
  <si>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</si>
  <si>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</si>
  <si>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</si>
  <si>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</si>
  <si>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</si>
  <si>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</si>
  <si>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</si>
  <si>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</si>
  <si>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</si>
  <si>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</si>
  <si>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</si>
  <si>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</si>
  <si>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</si>
  <si>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</si>
  <si>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</si>
  <si>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</si>
  <si>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</si>
  <si>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</si>
  <si>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</si>
  <si>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</si>
  <si>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</si>
  <si>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</si>
  <si>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</si>
  <si>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</si>
  <si>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</si>
  <si>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</si>
  <si>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</si>
  <si>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</si>
  <si>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</si>
  <si>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</si>
  <si>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</si>
  <si>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</si>
  <si>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</si>
  <si>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</si>
  <si>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</si>
  <si>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</si>
  <si>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</si>
  <si>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</si>
  <si>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</si>
  <si>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</si>
  <si>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</si>
  <si>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</si>
  <si>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</si>
  <si>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</si>
  <si>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</si>
  <si>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</si>
  <si>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</si>
  <si>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</si>
  <si>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</si>
  <si>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</si>
  <si>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</si>
  <si>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</si>
  <si>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</si>
  <si>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</si>
  <si>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</si>
  <si>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</si>
  <si>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</si>
  <si>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</si>
  <si>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</si>
  <si>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</si>
  <si>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</si>
  <si>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</si>
  <si>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</si>
  <si>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</si>
  <si>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</si>
  <si>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</si>
  <si>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</si>
  <si>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</si>
  <si>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</si>
  <si>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</si>
  <si>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</si>
  <si>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</si>
  <si>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</si>
  <si>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</si>
  <si>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</si>
  <si>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</si>
  <si>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</si>
  <si>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</si>
  <si>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</si>
  <si>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</si>
  <si>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</si>
  <si>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</si>
  <si>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</si>
  <si>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</si>
  <si>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</si>
  <si>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</si>
  <si>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</si>
  <si>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</si>
  <si>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</si>
  <si>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</si>
  <si>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</si>
  <si>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</si>
  <si>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</si>
  <si>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</si>
  <si>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</si>
  <si>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</si>
  <si>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</si>
  <si>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</si>
  <si>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</si>
  <si>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</si>
  <si>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</si>
  <si>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</si>
  <si>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</si>
  <si>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</si>
  <si>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</si>
  <si>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</si>
  <si>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</si>
  <si>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</si>
  <si>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</si>
  <si>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</si>
  <si>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</si>
  <si>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</si>
  <si>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</si>
  <si>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</si>
  <si>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</si>
  <si>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</si>
  <si>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</si>
  <si>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</si>
  <si>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</si>
  <si>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</si>
  <si>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</si>
  <si>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</si>
  <si>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</si>
  <si>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</si>
  <si>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</si>
  <si>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</si>
  <si>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</si>
  <si>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</si>
  <si>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</si>
  <si>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</si>
  <si>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</si>
  <si>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</si>
  <si>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</si>
  <si>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</si>
  <si>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</si>
  <si>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</si>
  <si>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</si>
  <si>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</si>
  <si>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</si>
  <si>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</si>
  <si>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</si>
  <si>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</si>
  <si>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</si>
  <si>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</si>
  <si>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</si>
  <si>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</si>
  <si>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</si>
  <si>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</si>
  <si>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</si>
  <si>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</si>
  <si>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</si>
  <si>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</si>
  <si>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</si>
  <si>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</si>
  <si>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</si>
  <si>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</si>
  <si>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</si>
  <si>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</si>
  <si>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</si>
  <si>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</si>
  <si>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</si>
  <si>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</si>
  <si>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</si>
  <si>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</si>
  <si>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</si>
  <si>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</si>
  <si>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</si>
  <si>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</si>
  <si>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</si>
  <si>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</si>
  <si>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</si>
  <si>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</si>
  <si>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</si>
  <si>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</si>
  <si>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</si>
  <si>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</si>
  <si>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</si>
  <si>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</si>
  <si>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</si>
  <si>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</si>
  <si>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</si>
  <si>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</si>
  <si>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</si>
  <si>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</si>
  <si>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</si>
  <si>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</si>
  <si>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</si>
  <si>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</si>
  <si>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</si>
  <si>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</si>
  <si>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</si>
  <si>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</si>
  <si>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</si>
  <si>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</si>
  <si>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</si>
  <si>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</si>
  <si>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</si>
  <si>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</si>
  <si>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</si>
  <si>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</si>
  <si>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</si>
  <si>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</si>
  <si>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</si>
  <si>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</si>
  <si>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</si>
  <si>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</si>
  <si>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</si>
  <si>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</si>
  <si>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</si>
  <si>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</si>
  <si>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</si>
  <si>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</si>
  <si>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</si>
  <si>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</si>
  <si>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</si>
  <si>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</si>
  <si>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</si>
  <si>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</si>
  <si>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</si>
  <si>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</si>
  <si>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</si>
  <si>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</si>
  <si>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</si>
  <si>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</si>
  <si>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</si>
  <si>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</si>
  <si>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</si>
  <si>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</si>
  <si>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</si>
  <si>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</si>
  <si>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</si>
  <si>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</si>
  <si>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</si>
  <si>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</si>
  <si>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</si>
  <si>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</si>
  <si>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</si>
  <si>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</si>
  <si>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</si>
  <si>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</si>
  <si>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</si>
  <si>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</si>
  <si>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</si>
  <si>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</si>
  <si>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</si>
  <si>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</si>
  <si>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</si>
  <si>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</si>
  <si>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</si>
  <si>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</si>
  <si>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</si>
  <si>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</si>
  <si>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</si>
  <si>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</si>
  <si>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</si>
  <si>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</si>
  <si>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</si>
  <si>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</si>
  <si>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</si>
  <si>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</si>
  <si>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</si>
  <si>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</si>
  <si>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</si>
  <si>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</si>
  <si>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</si>
  <si>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</si>
  <si>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</si>
  <si>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</si>
  <si>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</si>
  <si>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</si>
  <si>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</si>
  <si>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</si>
  <si>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</si>
  <si>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</si>
  <si>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</si>
  <si>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</si>
  <si>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</si>
  <si>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</si>
  <si>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</si>
  <si>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</si>
  <si>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</si>
  <si>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</si>
  <si>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</si>
  <si>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</si>
  <si>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</si>
  <si>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</si>
  <si>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</si>
  <si>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</si>
  <si>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</si>
  <si>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</si>
  <si>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</si>
  <si>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</si>
  <si>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</si>
  <si>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</si>
  <si>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</si>
  <si>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</si>
  <si>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</si>
  <si>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</si>
  <si>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</si>
  <si>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</si>
  <si>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</si>
  <si>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</si>
  <si>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</si>
  <si>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</si>
  <si>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</si>
  <si>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</si>
  <si>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</si>
  <si>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</si>
  <si>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</si>
  <si>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</si>
  <si>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</si>
  <si>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</si>
  <si>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</si>
  <si>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</si>
  <si>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</si>
  <si>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</si>
  <si>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</si>
  <si>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</si>
  <si>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</si>
  <si>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</si>
  <si>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</si>
  <si>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</si>
  <si>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</si>
  <si>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</si>
  <si>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</si>
  <si>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</si>
  <si>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</si>
  <si>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</si>
  <si>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</si>
  <si>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</si>
  <si>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</si>
  <si>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</si>
  <si>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</si>
  <si>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</si>
  <si>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</si>
  <si>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</si>
  <si>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</si>
  <si>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</si>
  <si>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</si>
  <si>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</si>
  <si>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</si>
  <si>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</si>
  <si>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</si>
  <si>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</si>
  <si>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</si>
  <si>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</si>
  <si>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</si>
  <si>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</si>
  <si>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</si>
  <si>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</si>
  <si>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</si>
  <si>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</si>
  <si>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</si>
  <si>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</si>
  <si>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</si>
  <si>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</si>
  <si>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</si>
  <si>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</si>
  <si>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</si>
  <si>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</si>
  <si>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</si>
  <si>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</si>
  <si>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</si>
  <si>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</si>
  <si>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</si>
  <si>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</si>
  <si>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</si>
  <si>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</si>
  <si>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</si>
  <si>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</si>
  <si>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</si>
  <si>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</si>
  <si>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</si>
  <si>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</si>
  <si>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</si>
  <si>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</si>
  <si>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</si>
  <si>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</si>
  <si>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</si>
  <si>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</si>
  <si>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</si>
  <si>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</si>
  <si>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</si>
  <si>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</si>
  <si>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</si>
  <si>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</si>
  <si>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</si>
  <si>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</si>
  <si>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</si>
  <si>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</si>
  <si>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</si>
  <si>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</si>
  <si>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</si>
  <si>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</si>
  <si>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</si>
  <si>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</si>
  <si>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</si>
  <si>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</si>
  <si>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</si>
  <si>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</si>
  <si>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</si>
  <si>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</si>
  <si>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</si>
  <si>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</si>
  <si>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</si>
  <si>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</si>
  <si>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</si>
  <si>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</si>
  <si>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</si>
  <si>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</si>
  <si>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</si>
  <si>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</si>
  <si>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</si>
  <si>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</si>
  <si>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</si>
  <si>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</si>
  <si>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</si>
  <si>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</si>
  <si>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</si>
  <si>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</si>
  <si>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</si>
  <si>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</si>
  <si>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</si>
  <si>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</si>
  <si>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</si>
  <si>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</si>
  <si>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</si>
  <si>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</si>
  <si>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</si>
  <si>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</si>
  <si>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</si>
  <si>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</si>
  <si>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</si>
  <si>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</si>
  <si>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</si>
  <si>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</si>
  <si>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</si>
  <si>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</si>
  <si>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</si>
  <si>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</si>
  <si>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</si>
  <si>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</si>
  <si>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</si>
  <si>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</si>
  <si>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</si>
  <si>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</si>
  <si>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</si>
  <si>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</si>
  <si>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</si>
  <si>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</si>
  <si>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</si>
  <si>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</si>
  <si>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</si>
  <si>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</si>
  <si>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</si>
  <si>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</si>
  <si>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</si>
  <si>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</si>
  <si>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</si>
  <si>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</si>
  <si>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</si>
  <si>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</si>
  <si>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</si>
  <si>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</si>
  <si>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</si>
  <si>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</si>
  <si>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</si>
  <si>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</si>
  <si>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</si>
  <si>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</si>
  <si>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</si>
  <si>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</si>
  <si>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</si>
  <si>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</si>
  <si>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</si>
  <si>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</si>
  <si>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</si>
  <si>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</si>
  <si>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</si>
  <si>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</si>
  <si>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</si>
  <si>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</si>
  <si>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</si>
  <si>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</si>
  <si>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</si>
  <si>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</si>
  <si>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</si>
  <si>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</si>
  <si>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</si>
  <si>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</si>
  <si>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</si>
  <si>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</si>
  <si>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</si>
  <si>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</si>
  <si>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</si>
  <si>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</si>
  <si>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</si>
  <si>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</si>
  <si>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</si>
  <si>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</si>
  <si>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</si>
  <si>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</si>
  <si>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</si>
  <si>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</si>
  <si>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</si>
  <si>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</si>
  <si>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</si>
  <si>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</si>
  <si>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</si>
  <si>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</si>
  <si>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</si>
  <si>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</si>
  <si>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</si>
  <si>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</si>
  <si>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</si>
  <si>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</si>
  <si>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</si>
  <si>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</si>
  <si>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</si>
  <si>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</si>
  <si>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</si>
  <si>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</si>
  <si>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</si>
  <si>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</si>
  <si>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</si>
  <si>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</si>
  <si>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</si>
  <si>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</si>
  <si>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</si>
  <si>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</si>
  <si>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</si>
  <si>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</si>
  <si>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</si>
  <si>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</si>
  <si>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</si>
  <si>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</si>
  <si>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</si>
  <si>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</si>
  <si>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</si>
  <si>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</si>
  <si>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</si>
  <si>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</si>
  <si>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</si>
  <si>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</si>
  <si>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</si>
  <si>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</si>
  <si>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</si>
  <si>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</si>
  <si>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</si>
  <si>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</si>
  <si>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</si>
  <si>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</si>
  <si>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</si>
  <si>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</si>
  <si>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</si>
  <si>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</si>
  <si>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</si>
  <si>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</si>
  <si>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</si>
  <si>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</si>
  <si>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</si>
  <si>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</si>
  <si>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</si>
  <si>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</si>
  <si>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</si>
  <si>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</si>
  <si>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</si>
  <si>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</si>
  <si>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</si>
  <si>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</si>
  <si>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</si>
  <si>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</si>
  <si>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</si>
  <si>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</si>
  <si>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</si>
  <si>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</si>
  <si>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</si>
  <si>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</si>
  <si>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</si>
  <si>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</si>
  <si>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</si>
  <si>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</si>
  <si>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</si>
  <si>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</si>
  <si>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</si>
  <si>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</si>
  <si>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</si>
  <si>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</si>
  <si>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</si>
  <si>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</si>
  <si>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</si>
  <si>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</si>
  <si>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</si>
  <si>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</si>
  <si>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</si>
  <si>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</si>
  <si>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</si>
  <si>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</si>
  <si>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</si>
  <si>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</si>
  <si>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</si>
  <si>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</si>
  <si>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</si>
  <si>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</si>
  <si>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</si>
  <si>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</si>
  <si>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</si>
  <si>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</si>
  <si>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</si>
  <si>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</si>
  <si>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</si>
  <si>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</si>
  <si>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</si>
  <si>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</si>
  <si>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</si>
  <si>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</si>
  <si>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</si>
  <si>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</si>
  <si>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</si>
  <si>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</si>
  <si>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</si>
  <si>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</si>
  <si>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</si>
  <si>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</si>
  <si>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</si>
  <si>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</si>
  <si>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</si>
  <si>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</si>
  <si>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</si>
  <si>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</si>
  <si>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</si>
  <si>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</si>
  <si>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</si>
  <si>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</si>
  <si>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</si>
  <si>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</si>
  <si>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</si>
  <si>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</si>
  <si>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</si>
  <si>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</si>
  <si>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</si>
  <si>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</si>
  <si>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</si>
  <si>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</si>
  <si>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</si>
  <si>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</si>
  <si>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</si>
  <si>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</si>
  <si>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</si>
  <si>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</si>
  <si>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</si>
  <si>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</si>
  <si>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</si>
  <si>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</si>
  <si>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</si>
  <si>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</si>
  <si>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</si>
  <si>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</si>
  <si>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</si>
  <si>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</si>
  <si>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</si>
  <si>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</si>
  <si>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</si>
  <si>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</si>
  <si>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</si>
  <si>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</si>
  <si>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</si>
  <si>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</si>
  <si>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</si>
  <si>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</si>
  <si>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</si>
  <si>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</si>
  <si>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</si>
  <si>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</si>
  <si>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</si>
  <si>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</si>
  <si>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</si>
  <si>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</si>
  <si>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</si>
  <si>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</si>
  <si>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</si>
  <si>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</si>
  <si>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</si>
  <si>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</si>
  <si>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</si>
  <si>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</si>
  <si>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</si>
  <si>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</si>
  <si>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</si>
  <si>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</si>
  <si>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</si>
  <si>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</si>
  <si>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</si>
  <si>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</si>
  <si>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</si>
  <si>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</si>
  <si>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</si>
  <si>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</si>
  <si>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</si>
  <si>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</si>
  <si>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</si>
  <si>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</si>
  <si>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</si>
  <si>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</si>
  <si>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</si>
  <si>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</si>
  <si>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</si>
  <si>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</si>
  <si>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</si>
  <si>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</si>
  <si>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</si>
  <si>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</si>
  <si>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</si>
  <si>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</si>
  <si>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</si>
  <si>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</si>
  <si>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</si>
  <si>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</si>
  <si>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</si>
  <si>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</si>
  <si>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</si>
  <si>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</si>
  <si>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</si>
  <si>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</si>
  <si>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</si>
  <si>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</si>
  <si>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</si>
  <si>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</si>
  <si>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</si>
  <si>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</si>
  <si>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</si>
  <si>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</si>
  <si>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</si>
  <si>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</si>
  <si>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</si>
  <si>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</si>
  <si>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</si>
  <si>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</si>
  <si>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</si>
  <si>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</si>
  <si>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</si>
  <si>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</si>
  <si>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</si>
  <si>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</si>
  <si>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</si>
  <si>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</si>
  <si>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</si>
  <si>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</si>
  <si>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</si>
  <si>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</si>
  <si>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</si>
  <si>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</si>
  <si>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</si>
  <si>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</si>
  <si>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</si>
  <si>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</si>
  <si>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</si>
  <si>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</si>
  <si>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</si>
  <si>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</si>
  <si>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</si>
  <si>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</si>
  <si>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</si>
  <si>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</si>
  <si>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</si>
  <si>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</si>
  <si>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</si>
  <si>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</si>
  <si>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</si>
  <si>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</si>
  <si>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</si>
  <si>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</si>
  <si>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</si>
  <si>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</si>
  <si>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</si>
  <si>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</si>
  <si>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</si>
  <si>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</si>
  <si>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</si>
  <si>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</si>
  <si>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</si>
  <si>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</si>
  <si>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</si>
  <si>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</si>
  <si>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</si>
  <si>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</si>
  <si>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</si>
  <si>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</si>
  <si>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</si>
  <si>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</si>
  <si>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</si>
  <si>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</si>
  <si>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</si>
  <si>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</si>
  <si>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</si>
  <si>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</si>
  <si>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</si>
  <si>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</si>
  <si>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</si>
  <si>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</si>
  <si>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</si>
  <si>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</si>
  <si>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</si>
  <si>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</si>
  <si>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</si>
  <si>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</si>
  <si>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</si>
  <si>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</si>
  <si>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</si>
  <si>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</si>
  <si>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</si>
  <si>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</si>
  <si>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</si>
  <si>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</si>
  <si>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</si>
  <si>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</si>
  <si>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</si>
  <si>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</si>
  <si>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</si>
  <si>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</si>
  <si>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</si>
  <si>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</si>
  <si>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</si>
  <si>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</si>
  <si>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</si>
  <si>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</si>
  <si>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</si>
  <si>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</si>
  <si>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</si>
  <si>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</si>
  <si>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</si>
  <si>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</si>
  <si>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</si>
  <si>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</si>
  <si>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</si>
  <si>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</si>
  <si>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</si>
  <si>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</si>
  <si>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</si>
  <si>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</si>
  <si>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</si>
  <si>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</si>
  <si>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</si>
  <si>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</si>
  <si>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</si>
  <si>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</si>
  <si>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</si>
  <si>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</si>
  <si>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</si>
  <si>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</si>
  <si>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</si>
  <si>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</si>
  <si>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</si>
  <si>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</si>
  <si>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</si>
  <si>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</si>
  <si>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</si>
  <si>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</si>
  <si>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</si>
  <si>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</si>
  <si>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</si>
  <si>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</si>
  <si>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</si>
  <si>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</si>
  <si>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</si>
  <si>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</si>
  <si>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</si>
  <si>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</si>
  <si>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</si>
  <si>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</si>
  <si>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</si>
  <si>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</si>
  <si>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</si>
  <si>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</si>
  <si>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</si>
  <si>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</si>
  <si>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</si>
  <si>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</si>
  <si>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</si>
  <si>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</si>
  <si>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</si>
  <si>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</si>
  <si>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</si>
  <si>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</si>
  <si>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</si>
  <si>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</si>
  <si>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</si>
  <si>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</si>
  <si>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</si>
  <si>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</si>
  <si>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</si>
  <si>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</si>
  <si>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</si>
  <si>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</si>
  <si>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</si>
  <si>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</si>
  <si>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</si>
  <si>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</si>
  <si>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</si>
  <si>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</si>
  <si>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</si>
  <si>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</si>
  <si>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</si>
  <si>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</si>
  <si>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</si>
  <si>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</si>
  <si>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</si>
  <si>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</si>
  <si>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</si>
  <si>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</si>
  <si>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</si>
  <si>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</si>
  <si>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</si>
  <si>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</si>
  <si>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</si>
  <si>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</si>
  <si>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</si>
  <si>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</si>
  <si>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</si>
  <si>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</si>
  <si>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</si>
  <si>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</si>
  <si>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</si>
  <si>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</si>
  <si>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</si>
  <si>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</si>
  <si>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</si>
  <si>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</si>
  <si>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</si>
  <si>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</si>
  <si>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</si>
  <si>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</si>
  <si>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</si>
  <si>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</si>
  <si>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</si>
  <si>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</si>
  <si>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</si>
  <si>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</si>
  <si>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</si>
  <si>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</si>
  <si>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</si>
  <si>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</si>
  <si>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</si>
  <si>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</si>
  <si>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</si>
  <si>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</si>
  <si>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</si>
  <si>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</si>
  <si>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</si>
  <si>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</si>
  <si>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</si>
  <si>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</si>
  <si>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</si>
  <si>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</si>
  <si>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</si>
  <si>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</si>
  <si>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</si>
  <si>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</si>
  <si>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</si>
  <si>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</si>
  <si>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</si>
  <si>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</si>
  <si>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</si>
  <si>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</si>
  <si>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</si>
  <si>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</si>
  <si>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</si>
  <si>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</si>
  <si>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</si>
  <si>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</si>
  <si>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</si>
  <si>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</si>
  <si>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</si>
  <si>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</si>
  <si>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</si>
  <si>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</si>
  <si>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</si>
  <si>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</si>
  <si>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</si>
  <si>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</si>
  <si>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</si>
  <si>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</si>
  <si>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</si>
  <si>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</si>
  <si>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</si>
  <si>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</si>
  <si>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</si>
  <si>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</si>
  <si>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</si>
  <si>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</si>
  <si>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</si>
  <si>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</si>
  <si>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</si>
  <si>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</si>
  <si>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</si>
  <si>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</si>
  <si>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</si>
  <si>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</si>
  <si>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</si>
  <si>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</si>
  <si>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</si>
  <si>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</si>
  <si>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</si>
  <si>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</si>
  <si>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</si>
  <si>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</si>
  <si>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</si>
  <si>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</si>
  <si>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</si>
  <si>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</si>
  <si>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</si>
  <si>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</si>
  <si>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</si>
  <si>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</si>
  <si>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</si>
  <si>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</si>
  <si>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</si>
  <si>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</si>
  <si>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</si>
  <si>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</si>
  <si>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</si>
  <si>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</si>
  <si>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</si>
  <si>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</si>
  <si>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</si>
  <si>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</si>
  <si>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</si>
  <si>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</si>
  <si>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</si>
  <si>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</si>
  <si>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</si>
  <si>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</si>
  <si>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</si>
  <si>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</si>
  <si>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</si>
  <si>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</si>
  <si>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</si>
  <si>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</si>
  <si>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</si>
  <si>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</si>
  <si>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</si>
  <si>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</si>
  <si>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</si>
  <si>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</si>
  <si>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</si>
  <si>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</si>
  <si>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</si>
  <si>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</si>
  <si>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</si>
  <si>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</si>
  <si>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</si>
  <si>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</si>
  <si>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</si>
  <si>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</si>
  <si>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</si>
  <si>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</si>
  <si>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</si>
  <si>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</si>
  <si>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</si>
  <si>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</si>
  <si>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</si>
  <si>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</si>
  <si>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</si>
  <si>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</si>
  <si>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</si>
  <si>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</si>
  <si>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</si>
  <si>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</si>
  <si>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</si>
  <si>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</si>
  <si>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</si>
  <si>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</si>
  <si>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</si>
  <si>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</si>
  <si>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</si>
  <si>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</si>
  <si>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</si>
  <si>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</si>
  <si>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</si>
  <si>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</si>
  <si>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</si>
  <si>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</si>
  <si>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</si>
  <si>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</si>
  <si>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</si>
  <si>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</si>
  <si>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</si>
  <si>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</si>
  <si>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</si>
  <si>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</si>
  <si>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</si>
  <si>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</si>
  <si>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</si>
  <si>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</si>
  <si>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</si>
  <si>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</si>
  <si>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</si>
  <si>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</si>
  <si>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</si>
  <si>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</si>
  <si>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</si>
  <si>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</si>
  <si>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</si>
  <si>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</si>
  <si>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</si>
  <si>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</si>
  <si>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</si>
  <si>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</si>
  <si>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</si>
  <si>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</si>
  <si>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</si>
  <si>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</si>
  <si>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</si>
  <si>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</si>
  <si>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</si>
  <si>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</si>
  <si>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</si>
  <si>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</si>
  <si>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</si>
  <si>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</si>
  <si>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</si>
  <si>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</si>
  <si>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</si>
  <si>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</si>
  <si>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</si>
  <si>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</si>
  <si>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</si>
  <si>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</si>
  <si>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</si>
  <si>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</si>
  <si>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</si>
  <si>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</si>
  <si>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</si>
  <si>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</si>
  <si>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</si>
  <si>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</si>
  <si>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</si>
  <si>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</si>
  <si>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</si>
  <si>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</si>
  <si>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</si>
  <si>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</si>
  <si>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</si>
  <si>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</si>
  <si>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</si>
  <si>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</si>
  <si>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</si>
  <si>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</si>
  <si>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</si>
  <si>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</si>
  <si>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</si>
  <si>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</si>
  <si>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</si>
  <si>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</si>
  <si>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</si>
  <si>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</si>
  <si>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</si>
  <si>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</si>
  <si>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</si>
  <si>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</si>
  <si>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</si>
  <si>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</si>
  <si>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</si>
  <si>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</si>
  <si>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</si>
  <si>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</si>
  <si>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</si>
  <si>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</si>
  <si>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</si>
  <si>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</si>
  <si>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</si>
  <si>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</si>
  <si>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</si>
  <si>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</si>
  <si>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</si>
  <si>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</si>
  <si>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</si>
  <si>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</si>
  <si>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</si>
  <si>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</si>
  <si>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</si>
  <si>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</si>
  <si>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</si>
  <si>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</si>
  <si>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</si>
  <si>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</si>
  <si>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</si>
  <si>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</si>
  <si>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</si>
  <si>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</si>
  <si>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</si>
  <si>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</si>
  <si>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</si>
  <si>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</si>
  <si>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</si>
  <si>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</si>
  <si>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</si>
  <si>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</si>
  <si>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</si>
  <si>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</si>
  <si>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</si>
  <si>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</si>
  <si>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</si>
  <si>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</si>
  <si>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</si>
  <si>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</si>
  <si>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</si>
  <si>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</si>
  <si>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</si>
  <si>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</si>
  <si>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</si>
  <si>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</si>
  <si>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</si>
  <si>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</si>
  <si>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</si>
  <si>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</si>
  <si>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</si>
  <si>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</si>
  <si>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</si>
  <si>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</si>
  <si>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</si>
  <si>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</si>
  <si>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</si>
  <si>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</si>
  <si>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</si>
  <si>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</si>
  <si>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</si>
  <si>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</si>
  <si>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</si>
  <si>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</si>
  <si>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</si>
  <si>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</si>
  <si>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</si>
  <si>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</si>
  <si>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</si>
  <si>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</si>
  <si>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</si>
  <si>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</si>
  <si>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</si>
  <si>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</si>
  <si>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</si>
  <si>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</si>
  <si>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</si>
  <si>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</si>
  <si>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</si>
  <si>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</si>
  <si>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</si>
  <si>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</si>
  <si>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</si>
  <si>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</si>
  <si>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</si>
  <si>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</si>
  <si>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</si>
  <si>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</si>
  <si>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</si>
  <si>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</si>
  <si>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</si>
  <si>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</si>
  <si>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</si>
  <si>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</si>
  <si>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</si>
  <si>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</si>
  <si>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</si>
  <si>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</si>
  <si>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</si>
  <si>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</si>
  <si>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</si>
  <si>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</si>
  <si>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</si>
  <si>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</si>
  <si>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</si>
  <si>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</si>
  <si>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</si>
  <si>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</si>
  <si>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</si>
  <si>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</si>
  <si>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</si>
  <si>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</si>
  <si>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</si>
  <si>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</si>
  <si>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</si>
  <si>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</si>
  <si>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</si>
  <si>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</si>
  <si>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</si>
  <si>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</si>
  <si>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</si>
  <si>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</si>
  <si>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</si>
  <si>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</si>
  <si>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</si>
  <si>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</si>
  <si>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</si>
  <si>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</si>
  <si>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</si>
  <si>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</si>
  <si>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</si>
  <si>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</si>
  <si>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</si>
  <si>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</si>
  <si>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</si>
  <si>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</si>
  <si>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</si>
  <si>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</si>
  <si>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</si>
  <si>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</si>
  <si>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</si>
  <si>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</si>
  <si>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</si>
  <si>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</si>
  <si>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</si>
  <si>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</si>
  <si>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</si>
  <si>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</si>
  <si>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</si>
  <si>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</si>
  <si>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</si>
  <si>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</si>
  <si>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</si>
  <si>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</si>
  <si>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</si>
  <si>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</si>
  <si>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</si>
  <si>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</si>
  <si>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</si>
  <si>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</si>
  <si>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</si>
  <si>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</si>
  <si>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</si>
  <si>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</si>
  <si>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</si>
  <si>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</si>
  <si>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</si>
  <si>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</si>
  <si>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</si>
  <si>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</si>
  <si>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</si>
  <si>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</si>
  <si>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</si>
  <si>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</si>
  <si>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</si>
  <si>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</si>
  <si>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</si>
  <si>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</si>
  <si>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</si>
  <si>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</si>
  <si>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</si>
  <si>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</si>
  <si>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</si>
  <si>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</si>
  <si>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</si>
  <si>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</si>
  <si>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</si>
  <si>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</si>
  <si>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</si>
  <si>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</si>
  <si>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</si>
  <si>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</si>
  <si>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</si>
  <si>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</si>
  <si>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</si>
  <si>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</si>
  <si>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</si>
  <si>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</si>
  <si>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</si>
  <si>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</si>
  <si>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</si>
  <si>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</si>
  <si>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</si>
  <si>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</si>
  <si>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</si>
  <si>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</si>
  <si>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</si>
  <si>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</si>
  <si>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</si>
  <si>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</si>
  <si>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</si>
  <si>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</si>
  <si>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</si>
  <si>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</si>
  <si>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</si>
  <si>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</si>
  <si>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</si>
  <si>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</si>
  <si>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</si>
  <si>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</si>
  <si>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</si>
  <si>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</si>
  <si>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</si>
  <si>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</si>
  <si>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</si>
  <si>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</si>
  <si>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</si>
  <si>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</si>
  <si>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</si>
  <si>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</si>
  <si>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</si>
  <si>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</si>
  <si>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</si>
  <si>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</si>
  <si>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</si>
  <si>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</si>
  <si>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</si>
  <si>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</si>
  <si>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</si>
  <si>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</si>
  <si>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</si>
  <si>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</si>
  <si>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</si>
  <si>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</si>
  <si>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</si>
  <si>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</si>
  <si>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</si>
  <si>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</si>
  <si>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</si>
  <si>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</si>
  <si>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</si>
  <si>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</si>
  <si>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</si>
  <si>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</si>
  <si>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</si>
  <si>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</si>
  <si>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</si>
  <si>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</si>
  <si>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</si>
  <si>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</si>
  <si>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</si>
  <si>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</si>
  <si>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</si>
  <si>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</si>
  <si>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</si>
  <si>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</si>
  <si>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</si>
  <si>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</si>
  <si>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</si>
  <si>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</si>
  <si>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</si>
  <si>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</si>
  <si>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</si>
  <si>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</si>
  <si>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</si>
  <si>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</si>
  <si>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</si>
  <si>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</si>
  <si>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</si>
  <si>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</si>
  <si>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</si>
  <si>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</si>
  <si>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</si>
  <si>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</si>
  <si>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</si>
  <si>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</si>
  <si>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</si>
  <si>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</si>
  <si>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</si>
  <si>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</si>
  <si>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</si>
  <si>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</si>
  <si>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</si>
  <si>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</si>
  <si>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</si>
  <si>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</si>
  <si>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</si>
  <si>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</si>
  <si>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</si>
  <si>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</si>
  <si>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</si>
  <si>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</si>
  <si>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</si>
  <si>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</si>
  <si>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</si>
  <si>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</si>
  <si>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</si>
  <si>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</si>
  <si>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</si>
  <si>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</si>
  <si>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</si>
  <si>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</si>
  <si>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</si>
  <si>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</si>
  <si>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</si>
  <si>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</si>
  <si>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</si>
  <si>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</si>
  <si>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</si>
  <si>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</si>
  <si>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</si>
  <si>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</si>
  <si>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</si>
  <si>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</si>
  <si>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</si>
  <si>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</si>
  <si>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</si>
  <si>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</si>
  <si>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</si>
  <si>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</si>
  <si>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</si>
  <si>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</si>
  <si>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</si>
  <si>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</si>
  <si>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</si>
  <si>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</si>
  <si>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</si>
  <si>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</si>
  <si>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</si>
  <si>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</si>
  <si>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</si>
  <si>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</si>
  <si>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</si>
  <si>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</si>
  <si>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</si>
  <si>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</si>
  <si>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</si>
  <si>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</si>
  <si>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</si>
  <si>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</si>
  <si>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</si>
  <si>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</si>
  <si>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</si>
  <si>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</si>
  <si>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</si>
  <si>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</si>
  <si>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</si>
  <si>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</si>
  <si>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</si>
  <si>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</si>
  <si>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</si>
  <si>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</si>
  <si>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</si>
  <si>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</si>
  <si>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</si>
  <si>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</si>
  <si>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</si>
  <si>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</si>
  <si>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</si>
  <si>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</si>
  <si>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</si>
  <si>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</si>
  <si>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</si>
  <si>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</si>
  <si>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</si>
  <si>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</si>
  <si>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</si>
  <si>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</si>
  <si>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</si>
  <si>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</si>
  <si>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</si>
  <si>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</si>
  <si>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</si>
  <si>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</si>
  <si>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</si>
  <si>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</si>
  <si>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</si>
  <si>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</si>
  <si>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</si>
  <si>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</si>
  <si>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</si>
  <si>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</si>
  <si>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</si>
  <si>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</si>
  <si>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</si>
  <si>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</si>
  <si>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</si>
  <si>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</si>
  <si>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</si>
  <si>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</si>
  <si>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</si>
  <si>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</si>
  <si>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</si>
  <si>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</si>
  <si>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</si>
  <si>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</si>
  <si>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</si>
  <si>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</si>
  <si>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</si>
  <si>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</si>
  <si>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</si>
  <si>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</si>
  <si>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</si>
  <si>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</si>
  <si>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</si>
  <si>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</si>
  <si>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</si>
  <si>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</si>
  <si>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</si>
  <si>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</si>
  <si>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</si>
  <si>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</si>
  <si>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</si>
  <si>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</si>
  <si>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</si>
  <si>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</si>
  <si>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</si>
  <si>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</si>
  <si>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</si>
  <si>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</si>
  <si>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</si>
  <si>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</si>
  <si>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</si>
  <si>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</si>
  <si>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</si>
  <si>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</si>
  <si>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</si>
  <si>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</si>
  <si>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</si>
  <si>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</si>
  <si>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</si>
  <si>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</si>
  <si>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</si>
  <si>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</si>
  <si>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</si>
  <si>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</si>
  <si>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</si>
  <si>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</si>
  <si>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</si>
  <si>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</si>
  <si>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</si>
  <si>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</si>
  <si>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</si>
  <si>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</si>
  <si>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</si>
  <si>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</si>
  <si>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</si>
  <si>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</si>
  <si>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</si>
  <si>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</si>
  <si>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</si>
  <si>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</si>
  <si>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</si>
  <si>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</si>
  <si>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</si>
  <si>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</si>
  <si>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</si>
  <si>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</si>
  <si>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</si>
  <si>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</si>
  <si>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</si>
  <si>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</si>
  <si>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</si>
  <si>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</si>
  <si>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</si>
  <si>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</si>
  <si>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</si>
  <si>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</si>
  <si>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</si>
  <si>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</si>
  <si>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</si>
  <si>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</si>
  <si>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</si>
  <si>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</si>
  <si>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</si>
  <si>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</si>
  <si>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</si>
  <si>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</si>
  <si>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</si>
  <si>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</si>
  <si>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</si>
  <si>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</si>
  <si>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</si>
  <si>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</si>
  <si>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</si>
  <si>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</si>
  <si>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</si>
  <si>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</si>
  <si>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</si>
  <si>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</si>
  <si>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</si>
  <si>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</si>
  <si>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</si>
  <si>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</si>
  <si>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</si>
  <si>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</si>
  <si>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</si>
  <si>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</si>
  <si>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</si>
  <si>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</si>
  <si>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</si>
  <si>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</si>
  <si>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</si>
  <si>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</si>
  <si>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</si>
  <si>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</si>
  <si>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</si>
  <si>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</si>
  <si>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</si>
  <si>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</si>
  <si>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</si>
  <si>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</si>
  <si>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</si>
  <si>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</si>
  <si>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</si>
  <si>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</si>
  <si>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</si>
  <si>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</si>
  <si>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</si>
  <si>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</si>
  <si>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</si>
  <si>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</si>
  <si>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</si>
  <si>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</si>
  <si>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</si>
  <si>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</si>
  <si>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</si>
  <si>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</si>
  <si>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</si>
  <si>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</si>
  <si>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</si>
  <si>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</si>
  <si>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</si>
  <si>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</si>
  <si>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</si>
  <si>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</si>
  <si>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</si>
  <si>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</si>
  <si>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</si>
  <si>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</si>
  <si>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</si>
  <si>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</si>
  <si>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</si>
  <si>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</si>
  <si>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</si>
  <si>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</si>
  <si>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</si>
  <si>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</si>
  <si>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</si>
  <si>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</si>
  <si>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</si>
  <si>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</si>
  <si>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</si>
  <si>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</si>
  <si>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</si>
  <si>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</si>
  <si>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</si>
  <si>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</si>
  <si>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</si>
  <si>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</si>
  <si>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</si>
  <si>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</si>
  <si>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</si>
  <si>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</si>
  <si>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</si>
  <si>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</si>
  <si>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</si>
  <si>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</si>
  <si>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</si>
  <si>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</si>
  <si>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</si>
  <si>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</si>
  <si>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</si>
  <si>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</si>
  <si>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</si>
  <si>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</si>
  <si>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</si>
  <si>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</si>
  <si>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</si>
  <si>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</si>
  <si>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</si>
  <si>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</si>
  <si>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</si>
  <si>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</si>
  <si>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</si>
  <si>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</si>
  <si>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</si>
  <si>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</si>
  <si>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</si>
  <si>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</si>
  <si>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</si>
  <si>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</si>
  <si>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</si>
  <si>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</si>
  <si>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</si>
  <si>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</si>
  <si>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</si>
  <si>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</si>
  <si>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</si>
  <si>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</si>
  <si>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</si>
  <si>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</si>
  <si>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</si>
  <si>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</si>
  <si>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</si>
  <si>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</si>
  <si>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</si>
  <si>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</si>
  <si>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</si>
  <si>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</si>
  <si>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</si>
  <si>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</si>
  <si>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</si>
  <si>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</si>
  <si>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</si>
  <si>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</si>
  <si>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</si>
  <si>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</si>
  <si>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</si>
  <si>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</si>
  <si>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</si>
  <si>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</si>
  <si>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</si>
  <si>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</si>
  <si>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</si>
  <si>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</si>
  <si>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</si>
  <si>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</si>
  <si>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</si>
  <si>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</si>
  <si>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</si>
  <si>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</si>
  <si>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</si>
  <si>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</si>
  <si>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</si>
  <si>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</si>
  <si>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</si>
  <si>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</si>
  <si>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</si>
  <si>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</si>
  <si>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</si>
  <si>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</si>
  <si>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</si>
  <si>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</si>
  <si>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</si>
  <si>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</si>
  <si>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</si>
  <si>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</si>
  <si>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</si>
  <si>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</si>
  <si>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</si>
  <si>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</si>
  <si>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</si>
  <si>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</si>
  <si>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</si>
  <si>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</si>
  <si>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</si>
  <si>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</si>
  <si>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</si>
  <si>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</si>
  <si>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</si>
  <si>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</si>
  <si>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</si>
  <si>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</si>
  <si>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</si>
  <si>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</si>
  <si>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</si>
  <si>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</si>
  <si>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</si>
  <si>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</si>
  <si>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</si>
  <si>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</si>
  <si>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</si>
  <si>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</si>
  <si>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</si>
  <si>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</si>
  <si>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</si>
  <si>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</si>
  <si>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</si>
  <si>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</si>
  <si>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</si>
  <si>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</si>
  <si>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</si>
  <si>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</si>
  <si>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</si>
  <si>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</si>
  <si>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</si>
  <si>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</si>
  <si>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</si>
  <si>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</si>
  <si>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</si>
  <si>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</si>
  <si>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</si>
  <si>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</si>
  <si>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</si>
  <si>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</si>
  <si>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</si>
  <si>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</si>
  <si>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</si>
  <si>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</si>
  <si>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</si>
  <si>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</si>
  <si>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</si>
  <si>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</si>
  <si>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</si>
  <si>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</si>
  <si>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</si>
  <si>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</si>
  <si>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</si>
  <si>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</si>
  <si>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</si>
  <si>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</si>
  <si>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</si>
  <si>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</si>
  <si>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</si>
  <si>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</si>
  <si>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</si>
  <si>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</si>
  <si>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</si>
  <si>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</si>
  <si>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</si>
  <si>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</si>
  <si>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</si>
  <si>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</si>
  <si>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</si>
  <si>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</si>
  <si>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</si>
  <si>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</si>
  <si>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</si>
  <si>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</si>
  <si>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</si>
  <si>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</si>
  <si>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</si>
  <si>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</si>
  <si>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</si>
  <si>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</si>
  <si>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</si>
  <si>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</si>
  <si>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</si>
  <si>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</si>
  <si>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</si>
  <si>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</si>
  <si>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</si>
  <si>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</si>
  <si>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</si>
  <si>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</si>
  <si>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</si>
  <si>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</si>
  <si>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</si>
  <si>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</si>
  <si>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</si>
  <si>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</si>
  <si>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</si>
  <si>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</si>
  <si>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</si>
  <si>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</si>
  <si>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</si>
  <si>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</si>
  <si>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</si>
  <si>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</si>
  <si>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</si>
  <si>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</si>
  <si>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</si>
  <si>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</si>
  <si>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</si>
  <si>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</si>
  <si>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</si>
  <si>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</si>
  <si>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</si>
  <si>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</si>
  <si>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</si>
  <si>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</si>
  <si>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</si>
  <si>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</si>
  <si>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</si>
  <si>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</si>
  <si>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</si>
  <si>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</si>
  <si>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</si>
  <si>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</si>
  <si>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</si>
  <si>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</si>
  <si>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</si>
  <si>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</si>
  <si>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</si>
  <si>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</si>
  <si>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</si>
  <si>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</si>
  <si>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</si>
  <si>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</si>
  <si>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</si>
  <si>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</si>
  <si>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</si>
  <si>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</si>
  <si>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</si>
  <si>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</si>
  <si>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</si>
  <si>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</si>
  <si>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</si>
  <si>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</si>
  <si>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</si>
  <si>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</si>
  <si>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</si>
  <si>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</si>
  <si>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</si>
  <si>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</si>
  <si>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</si>
  <si>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</si>
  <si>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</si>
  <si>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</si>
  <si>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</si>
  <si>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</si>
  <si>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</si>
  <si>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</si>
  <si>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</si>
  <si>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</si>
  <si>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</si>
  <si>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</si>
  <si>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</si>
  <si>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</si>
  <si>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</si>
  <si>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</si>
  <si>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</si>
  <si>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</si>
  <si>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</si>
  <si>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</si>
  <si>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</si>
  <si>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</si>
  <si>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</si>
  <si>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</si>
  <si>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</si>
  <si>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</si>
  <si>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</si>
  <si>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</si>
  <si>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</si>
  <si>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</si>
  <si>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</si>
  <si>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</si>
  <si>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</si>
  <si>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</si>
  <si>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</si>
  <si>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</si>
  <si>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</si>
  <si>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</si>
  <si>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</si>
  <si>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</si>
  <si>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</si>
  <si>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</si>
  <si>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</si>
  <si>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</si>
  <si>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</si>
  <si>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</si>
  <si>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</si>
  <si>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</si>
  <si>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</si>
  <si>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</si>
  <si>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</si>
  <si>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</si>
  <si>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</si>
  <si>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</si>
  <si>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</si>
  <si>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</si>
  <si>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</si>
  <si>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</si>
  <si>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</si>
  <si>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</si>
  <si>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</si>
  <si>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</si>
  <si>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</si>
  <si>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</si>
  <si>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</si>
  <si>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</si>
  <si>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</si>
  <si>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</si>
  <si>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</si>
  <si>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</si>
  <si>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</si>
  <si>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</si>
  <si>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</si>
  <si>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</si>
  <si>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</si>
  <si>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</si>
  <si>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</si>
  <si>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</si>
  <si>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</si>
  <si>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</si>
  <si>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</si>
  <si>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</si>
  <si>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</si>
  <si>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</si>
  <si>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</si>
  <si>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</si>
  <si>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</si>
  <si>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</si>
  <si>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</si>
  <si>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</si>
  <si>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</si>
  <si>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</si>
  <si>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</si>
  <si>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</si>
  <si>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</si>
  <si>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</si>
  <si>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</si>
  <si>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</si>
  <si>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</si>
  <si>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</si>
  <si>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</si>
  <si>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</si>
  <si>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</si>
  <si>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</si>
  <si>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</si>
  <si>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</si>
  <si>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</si>
  <si>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</si>
  <si>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</si>
  <si>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</si>
  <si>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</si>
  <si>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</si>
  <si>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</si>
  <si>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</si>
  <si>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</si>
  <si>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</si>
  <si>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</si>
  <si>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</si>
  <si>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</si>
  <si>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</si>
  <si>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</si>
  <si>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</si>
  <si>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</si>
  <si>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</si>
  <si>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</si>
  <si>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</si>
  <si>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</si>
  <si>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</si>
  <si>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</si>
  <si>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</si>
  <si>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</si>
  <si>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</si>
  <si>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</si>
  <si>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</si>
  <si>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</si>
  <si>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</si>
  <si>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</si>
  <si>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</si>
  <si>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</si>
  <si>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</si>
  <si>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</si>
  <si>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</si>
  <si>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</si>
  <si>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</si>
  <si>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</si>
  <si>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</si>
  <si>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</si>
  <si>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</si>
  <si>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</si>
  <si>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</si>
  <si>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</si>
  <si>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</si>
  <si>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</si>
  <si>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</si>
  <si>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</si>
  <si>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</si>
  <si>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</si>
  <si>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</si>
  <si>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</si>
  <si>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</si>
  <si>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</si>
  <si>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</si>
  <si>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</si>
  <si>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</si>
  <si>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</si>
  <si>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</si>
  <si>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</si>
  <si>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</si>
  <si>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</si>
  <si>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</si>
  <si>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</si>
  <si>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</si>
  <si>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</si>
  <si>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</si>
  <si>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</si>
  <si>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</si>
  <si>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</si>
  <si>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</si>
  <si>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</si>
  <si>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</si>
  <si>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</si>
  <si>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</si>
  <si>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</si>
  <si>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</si>
  <si>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</si>
  <si>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</si>
  <si>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</si>
  <si>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</si>
  <si>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</si>
  <si>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</si>
  <si>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</si>
  <si>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</si>
  <si>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</si>
  <si>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</si>
  <si>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</si>
  <si>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</si>
  <si>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</si>
  <si>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</si>
  <si>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</si>
  <si>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</si>
  <si>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</si>
  <si>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</si>
  <si>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</si>
  <si>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</si>
  <si>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</si>
  <si>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</si>
  <si>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</si>
  <si>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</si>
  <si>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</si>
  <si>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</si>
  <si>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</si>
  <si>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</si>
  <si>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</si>
  <si>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</si>
  <si>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</si>
  <si>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</si>
  <si>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</si>
  <si>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</si>
  <si>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</si>
  <si>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</si>
  <si>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</si>
  <si>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</si>
  <si>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</si>
  <si>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</si>
  <si>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</si>
  <si>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</si>
  <si>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</si>
  <si>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</si>
  <si>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</si>
  <si>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</si>
  <si>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</si>
  <si>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</si>
  <si>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</si>
  <si>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</si>
  <si>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</si>
  <si>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</si>
  <si>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</si>
  <si>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</si>
  <si>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</si>
  <si>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</si>
  <si>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</si>
  <si>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</si>
  <si>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</si>
  <si>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</si>
  <si>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</si>
  <si>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</si>
  <si>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</si>
  <si>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</si>
  <si>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</si>
  <si>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</si>
  <si>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</si>
  <si>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</si>
  <si>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</si>
  <si>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</si>
  <si>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</si>
  <si>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</si>
  <si>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</si>
  <si>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</si>
  <si>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</si>
  <si>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</si>
  <si>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</si>
  <si>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</si>
  <si>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</si>
  <si>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</si>
  <si>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</si>
  <si>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</si>
  <si>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</si>
  <si>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</si>
  <si>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</si>
  <si>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</si>
  <si>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</si>
  <si>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</si>
  <si>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</si>
  <si>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</si>
  <si>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</si>
  <si>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</si>
  <si>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</si>
  <si>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</si>
  <si>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</si>
  <si>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</si>
  <si>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</si>
  <si>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</si>
  <si>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</si>
  <si>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</si>
  <si>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</si>
  <si>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</si>
  <si>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</si>
  <si>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</si>
  <si>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</si>
  <si>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</si>
  <si>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</si>
  <si>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</si>
  <si>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</si>
  <si>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</si>
  <si>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</si>
  <si>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</si>
  <si>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</si>
  <si>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</si>
  <si>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</si>
  <si>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</si>
  <si>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</si>
  <si>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</si>
  <si>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</si>
  <si>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</si>
  <si>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</si>
  <si>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</si>
  <si>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</si>
  <si>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</si>
  <si>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</si>
  <si>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</si>
  <si>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</si>
  <si>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</si>
  <si>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</si>
  <si>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</si>
  <si>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</si>
  <si>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</si>
  <si>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</si>
  <si>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</si>
  <si>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</si>
  <si>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</si>
  <si>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</si>
  <si>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</si>
  <si>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</si>
  <si>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</si>
  <si>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</si>
  <si>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</si>
  <si>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</si>
  <si>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</si>
  <si>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</si>
  <si>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</si>
  <si>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</si>
  <si>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</si>
  <si>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</si>
  <si>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</si>
  <si>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</si>
  <si>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</si>
  <si>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</si>
  <si>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</si>
  <si>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</si>
  <si>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</si>
  <si>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</si>
  <si>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</si>
  <si>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</si>
  <si>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</si>
  <si>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</si>
  <si>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</si>
  <si>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</si>
  <si>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</si>
  <si>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</si>
  <si>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</si>
  <si>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</si>
  <si>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</si>
  <si>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</si>
  <si>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</si>
  <si>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</si>
  <si>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</si>
  <si>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</si>
  <si>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</si>
  <si>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</si>
  <si>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</si>
  <si>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</si>
  <si>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</si>
  <si>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</si>
  <si>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</si>
  <si>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</si>
  <si>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</si>
  <si>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</si>
  <si>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</si>
  <si>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</si>
  <si>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</si>
  <si>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</si>
  <si>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</si>
  <si>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</si>
  <si>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</si>
  <si>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</si>
  <si>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</si>
  <si>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</si>
  <si>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</si>
  <si>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</si>
  <si>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</si>
  <si>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</si>
  <si>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</si>
  <si>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</si>
  <si>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</si>
  <si>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</si>
  <si>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</si>
  <si>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</si>
  <si>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</si>
  <si>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</si>
  <si>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</si>
  <si>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</si>
  <si>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</si>
  <si>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</si>
  <si>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</si>
  <si>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</si>
  <si>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</si>
  <si>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</si>
  <si>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</si>
  <si>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</si>
  <si>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</si>
  <si>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</si>
  <si>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</si>
  <si>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</si>
  <si>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</si>
  <si>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</si>
  <si>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</si>
  <si>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</si>
  <si>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</si>
  <si>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</si>
  <si>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</si>
  <si>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</si>
  <si>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</si>
  <si>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</si>
  <si>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</si>
  <si>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</si>
  <si>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</si>
  <si>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</si>
  <si>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</si>
  <si>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</si>
  <si>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</si>
  <si>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</si>
  <si>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</si>
  <si>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</si>
  <si>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</si>
  <si>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</si>
  <si>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</si>
  <si>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</si>
  <si>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</si>
  <si>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</si>
  <si>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</si>
  <si>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</si>
  <si>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</si>
  <si>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</si>
  <si>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</si>
  <si>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</si>
  <si>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</si>
  <si>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</si>
  <si>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</si>
  <si>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</si>
  <si>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</si>
  <si>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</si>
  <si>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</si>
  <si>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</si>
  <si>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</si>
  <si>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</si>
  <si>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</si>
  <si>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</si>
  <si>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</si>
  <si>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</si>
  <si>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</si>
  <si>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</si>
  <si>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</si>
  <si>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</si>
  <si>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</si>
  <si>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</si>
  <si>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</si>
  <si>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</si>
  <si>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</si>
  <si>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</si>
  <si>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</si>
  <si>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</si>
  <si>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</si>
  <si>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</si>
  <si>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</si>
  <si>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</si>
  <si>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</si>
  <si>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</si>
  <si>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</si>
  <si>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</si>
  <si>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</si>
  <si>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</si>
  <si>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</si>
  <si>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</si>
  <si>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</si>
  <si>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</si>
  <si>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</si>
  <si>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</si>
  <si>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</si>
  <si>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</si>
  <si>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</si>
  <si>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</si>
  <si>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</si>
  <si>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</si>
  <si>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</si>
  <si>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</si>
  <si>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</si>
  <si>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</si>
  <si>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</si>
  <si>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</si>
  <si>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</si>
  <si>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</si>
  <si>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</si>
  <si>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</si>
  <si>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</si>
  <si>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</si>
  <si>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</si>
  <si>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</si>
  <si>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</si>
  <si>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</si>
  <si>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</si>
  <si>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</si>
  <si>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</si>
  <si>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</si>
  <si>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</si>
  <si>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</si>
  <si>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</si>
  <si>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</si>
  <si>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</si>
  <si>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</si>
  <si>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</si>
  <si>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</si>
  <si>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</si>
  <si>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</si>
  <si>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</si>
  <si>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</si>
  <si>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</si>
  <si>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</si>
  <si>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</si>
  <si>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</si>
  <si>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</si>
  <si>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</si>
  <si>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</si>
  <si>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</si>
  <si>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</si>
  <si>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</si>
  <si>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</si>
  <si>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</si>
  <si>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</si>
  <si>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</si>
  <si>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</si>
  <si>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</si>
  <si>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</si>
  <si>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</si>
  <si>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</si>
  <si>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</si>
  <si>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</si>
  <si>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</si>
  <si>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</si>
  <si>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</si>
  <si>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</si>
  <si>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</si>
  <si>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</si>
  <si>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</si>
  <si>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</si>
  <si>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</si>
  <si>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</si>
  <si>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</si>
  <si>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</si>
  <si>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</si>
  <si>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</si>
  <si>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</si>
  <si>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</si>
  <si>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</si>
  <si>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</si>
  <si>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</si>
  <si>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</si>
  <si>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</si>
  <si>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</si>
  <si>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</si>
  <si>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</si>
  <si>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</si>
  <si>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</si>
  <si>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</si>
  <si>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</si>
  <si>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</si>
  <si>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</si>
  <si>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</si>
  <si>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</si>
  <si>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</si>
  <si>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</si>
  <si>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</si>
  <si>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</si>
  <si>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</si>
  <si>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</si>
  <si>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</si>
  <si>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</si>
  <si>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</si>
  <si>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</si>
  <si>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</si>
  <si>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</si>
  <si>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</si>
  <si>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</si>
  <si>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</si>
  <si>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</si>
  <si>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</si>
  <si>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</si>
  <si>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</si>
  <si>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</si>
  <si>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</si>
  <si>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</si>
  <si>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</si>
  <si>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</si>
  <si>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</si>
  <si>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</si>
  <si>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</si>
  <si>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</si>
  <si>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</si>
  <si>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</si>
  <si>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</si>
  <si>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</si>
  <si>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</si>
  <si>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</si>
  <si>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</si>
  <si>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</si>
  <si>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</si>
  <si>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</si>
  <si>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</si>
  <si>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</si>
  <si>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</si>
  <si>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</si>
  <si>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</si>
  <si>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</si>
  <si>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</si>
  <si>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</si>
  <si>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</si>
  <si>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</si>
  <si>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</si>
  <si>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</si>
  <si>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</si>
  <si>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</si>
  <si>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</si>
  <si>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</si>
  <si>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</si>
  <si>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</si>
  <si>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</si>
  <si>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</si>
  <si>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</si>
  <si>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</si>
  <si>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</si>
  <si>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</si>
  <si>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</si>
  <si>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</si>
  <si>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</si>
  <si>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</si>
  <si>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</si>
  <si>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</si>
  <si>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</si>
  <si>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</si>
  <si>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</si>
  <si>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</si>
  <si>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</si>
  <si>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</si>
  <si>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</si>
  <si>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</si>
  <si>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</si>
  <si>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</si>
  <si>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</si>
  <si>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</si>
  <si>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</si>
  <si>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</si>
  <si>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</si>
  <si>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</si>
  <si>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</si>
  <si>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</si>
  <si>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</si>
  <si>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</si>
  <si>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</si>
  <si>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</si>
  <si>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</si>
  <si>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</si>
  <si>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</si>
  <si>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</si>
  <si>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</si>
  <si>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</si>
  <si>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</si>
  <si>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</si>
  <si>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</si>
  <si>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</si>
  <si>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</si>
  <si>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</si>
  <si>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</si>
  <si>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</si>
  <si>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</si>
  <si>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</si>
  <si>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</si>
  <si>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</si>
  <si>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</si>
  <si>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</si>
  <si>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</si>
  <si>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</si>
  <si>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</si>
  <si>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</si>
  <si>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</si>
  <si>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</si>
  <si>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</si>
  <si>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</si>
  <si>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</si>
  <si>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</si>
  <si>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</si>
  <si>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</si>
  <si>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</si>
  <si>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</si>
  <si>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</si>
  <si>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</si>
  <si>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</si>
  <si>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</si>
  <si>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</si>
  <si>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</si>
  <si>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</si>
  <si>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</si>
  <si>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</si>
  <si>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</si>
  <si>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</si>
  <si>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</si>
  <si>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</si>
  <si>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</si>
  <si>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</si>
  <si>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</si>
  <si>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</si>
  <si>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</si>
  <si>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</si>
  <si>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</si>
  <si>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</si>
  <si>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</si>
  <si>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</si>
  <si>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</si>
  <si>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</si>
  <si>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</si>
  <si>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</si>
  <si>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</si>
  <si>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</si>
  <si>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</si>
  <si>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</si>
  <si>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</si>
  <si>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</si>
  <si>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</si>
  <si>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</si>
  <si>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</si>
  <si>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</si>
  <si>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</si>
  <si>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</si>
  <si>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</si>
  <si>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</si>
  <si>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</si>
  <si>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</si>
  <si>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</si>
  <si>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</si>
  <si>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</si>
  <si>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</si>
  <si>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</si>
  <si>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</si>
  <si>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</si>
  <si>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</si>
  <si>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</si>
  <si>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</si>
  <si>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</si>
  <si>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</si>
  <si>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</si>
  <si>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</si>
  <si>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</si>
  <si>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</si>
  <si>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</si>
  <si>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</si>
  <si>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</si>
  <si>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</si>
  <si>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</si>
  <si>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</si>
  <si>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</si>
  <si>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</si>
  <si>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</si>
  <si>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</si>
  <si>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</si>
  <si>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</si>
  <si>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</si>
  <si>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</si>
  <si>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</si>
  <si>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</si>
  <si>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</si>
  <si>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</si>
  <si>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</si>
  <si>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</si>
  <si>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</si>
  <si>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</si>
  <si>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</si>
  <si>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</si>
  <si>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</si>
  <si>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</si>
  <si>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</si>
  <si>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</si>
  <si>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</si>
  <si>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</si>
  <si>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</si>
  <si>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</si>
  <si>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</si>
  <si>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</si>
  <si>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</si>
  <si>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</si>
  <si>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</si>
  <si>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</si>
  <si>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</si>
  <si>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</si>
  <si>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</si>
  <si>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</si>
  <si>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</si>
  <si>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</si>
  <si>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</si>
  <si>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</si>
  <si>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</si>
  <si>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</si>
  <si>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</si>
  <si>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</si>
  <si>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</si>
  <si>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</si>
  <si>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</si>
  <si>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</si>
  <si>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</si>
  <si>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</si>
  <si>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</si>
  <si>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</si>
  <si>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</si>
  <si>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</si>
  <si>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</si>
  <si>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</si>
  <si>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</si>
  <si>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</si>
  <si>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</si>
  <si>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</si>
  <si>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</si>
  <si>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</si>
  <si>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</si>
  <si>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</si>
  <si>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</si>
  <si>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</si>
  <si>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</si>
  <si>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</si>
  <si>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</si>
  <si>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</si>
  <si>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</si>
  <si>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</si>
  <si>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</si>
  <si>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</si>
  <si>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</si>
  <si>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</si>
  <si>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</si>
  <si>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</si>
  <si>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</si>
  <si>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</si>
  <si>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</si>
  <si>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</si>
  <si>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</si>
  <si>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</si>
  <si>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</si>
  <si>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</si>
  <si>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</si>
  <si>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</si>
  <si>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</si>
  <si>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</si>
  <si>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</si>
  <si>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</si>
  <si>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</si>
  <si>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</si>
  <si>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</si>
  <si>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</si>
  <si>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</si>
  <si>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</si>
  <si>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</si>
  <si>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</si>
  <si>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</si>
  <si>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</si>
  <si>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</si>
  <si>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</si>
  <si>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</si>
  <si>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</si>
  <si>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</si>
  <si>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</si>
  <si>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</si>
  <si>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</si>
  <si>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</si>
  <si>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</si>
  <si>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</si>
  <si>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</si>
  <si>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</si>
  <si>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</si>
  <si>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</si>
  <si>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</si>
  <si>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</si>
  <si>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</si>
  <si>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</si>
  <si>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</si>
  <si>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</si>
  <si>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</si>
  <si>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</si>
  <si>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</si>
  <si>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</si>
  <si>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</si>
  <si>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</si>
  <si>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</si>
  <si>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</si>
  <si>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</si>
  <si>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</si>
  <si>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</si>
  <si>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</si>
  <si>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</si>
  <si>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</si>
  <si>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</si>
  <si>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</si>
  <si>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</si>
  <si>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</si>
  <si>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</si>
  <si>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</si>
  <si>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</si>
  <si>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</si>
  <si>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</si>
  <si>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</si>
  <si>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</si>
  <si>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</si>
  <si>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</si>
  <si>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</si>
  <si>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</si>
  <si>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</si>
  <si>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</si>
  <si>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</si>
  <si>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</si>
  <si>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</si>
  <si>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</si>
  <si>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</si>
  <si>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</si>
  <si>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</si>
  <si>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</si>
  <si>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</si>
  <si>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</si>
  <si>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</si>
  <si>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</si>
  <si>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</si>
  <si>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</si>
  <si>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</si>
  <si>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</si>
  <si>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</si>
  <si>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</si>
  <si>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</si>
  <si>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</si>
  <si>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</si>
  <si>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</si>
  <si>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</si>
  <si>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</si>
  <si>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</si>
  <si>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</si>
  <si>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</si>
  <si>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</si>
  <si>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</si>
  <si>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</si>
  <si>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</si>
  <si>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</si>
  <si>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</si>
  <si>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</si>
  <si>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</si>
  <si>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</si>
  <si>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</si>
  <si>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</si>
  <si>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</si>
  <si>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</si>
  <si>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</si>
  <si>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</si>
  <si>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</si>
  <si>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</si>
  <si>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</si>
  <si>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</si>
  <si>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</si>
  <si>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</si>
  <si>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</si>
  <si>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</si>
  <si>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</si>
  <si>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</si>
  <si>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</si>
  <si>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</si>
  <si>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</si>
  <si>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</si>
  <si>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</si>
  <si>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</si>
  <si>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</si>
  <si>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</si>
  <si>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</si>
  <si>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</si>
  <si>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</si>
  <si>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</si>
  <si>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</si>
  <si>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</si>
  <si>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</si>
  <si>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</si>
  <si>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</si>
  <si>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</si>
  <si>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</si>
  <si>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</si>
  <si>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</si>
  <si>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</si>
  <si>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</si>
  <si>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</si>
  <si>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</si>
  <si>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</si>
  <si>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</si>
  <si>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</si>
  <si>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</si>
  <si>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</si>
  <si>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</si>
  <si>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</si>
  <si>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</si>
  <si>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</si>
  <si>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</si>
  <si>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</si>
  <si>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</si>
  <si>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</si>
  <si>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</si>
  <si>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</si>
  <si>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</si>
  <si>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</si>
  <si>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</si>
  <si>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</si>
  <si>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</si>
  <si>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</si>
  <si>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</si>
  <si>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</si>
  <si>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</si>
  <si>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</si>
  <si>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</si>
  <si>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</si>
  <si>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</si>
  <si>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</si>
  <si>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</si>
  <si>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</si>
  <si>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</si>
  <si>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</si>
  <si>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</si>
  <si>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</si>
  <si>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</si>
  <si>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</si>
  <si>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</si>
  <si>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</si>
  <si>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</si>
  <si>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</si>
  <si>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</si>
  <si>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</si>
  <si>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</si>
  <si>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</si>
  <si>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</si>
  <si>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</si>
  <si>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</si>
  <si>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</si>
  <si>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</si>
  <si>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</si>
  <si>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</si>
  <si>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</si>
  <si>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</si>
  <si>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</si>
  <si>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</si>
  <si>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</si>
  <si>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</si>
  <si>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</si>
  <si>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</si>
  <si>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</si>
  <si>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</si>
  <si>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</si>
  <si>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</si>
  <si>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</si>
  <si>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</si>
  <si>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</si>
  <si>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</si>
  <si>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</si>
  <si>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</si>
  <si>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</si>
  <si>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</si>
  <si>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</si>
  <si>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</si>
  <si>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</si>
  <si>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</si>
  <si>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</si>
  <si>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</si>
  <si>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</si>
  <si>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</si>
  <si>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</si>
  <si>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</si>
  <si>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</si>
  <si>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</si>
  <si>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</si>
  <si>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</si>
  <si>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</si>
  <si>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</si>
  <si>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</si>
  <si>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</si>
  <si>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</si>
  <si>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</si>
  <si>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</si>
  <si>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</si>
  <si>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</si>
  <si>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</si>
  <si>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</si>
  <si>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</si>
  <si>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</si>
  <si>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</si>
  <si>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</si>
  <si>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</si>
  <si>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</si>
  <si>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</si>
  <si>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</si>
  <si>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</si>
  <si>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</si>
  <si>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</si>
  <si>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</si>
  <si>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</si>
  <si>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</si>
  <si>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</si>
  <si>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</si>
  <si>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</si>
  <si>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</si>
  <si>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</si>
  <si>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</si>
  <si>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</si>
  <si>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</si>
  <si>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</si>
  <si>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</si>
  <si>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</si>
  <si>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</si>
  <si>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</si>
  <si>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</si>
  <si>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</si>
  <si>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</si>
  <si>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</si>
  <si>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</si>
  <si>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</si>
  <si>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</si>
  <si>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</si>
  <si>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</si>
  <si>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</si>
  <si>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</si>
  <si>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</si>
  <si>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</si>
  <si>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</si>
  <si>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</si>
  <si>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</si>
  <si>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</si>
  <si>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</si>
  <si>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</si>
  <si>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</si>
  <si>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</si>
  <si>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</si>
  <si>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</si>
  <si>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</si>
  <si>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</si>
  <si>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</si>
  <si>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</si>
  <si>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</si>
  <si>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</si>
  <si>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</si>
  <si>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</si>
  <si>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</si>
  <si>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</si>
  <si>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</si>
  <si>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</si>
  <si>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</si>
  <si>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</si>
  <si>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</si>
  <si>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</si>
  <si>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</si>
  <si>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</si>
  <si>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</si>
  <si>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</si>
  <si>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</si>
  <si>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</si>
  <si>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</si>
  <si>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</si>
  <si>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</si>
  <si>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</si>
  <si>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</si>
  <si>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</si>
  <si>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</si>
  <si>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</si>
  <si>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</si>
  <si>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</si>
  <si>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</si>
  <si>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</si>
  <si>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</si>
  <si>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</si>
  <si>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</si>
  <si>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</si>
  <si>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</si>
  <si>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</si>
  <si>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</si>
  <si>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</si>
  <si>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</si>
  <si>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</si>
  <si>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</si>
  <si>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</si>
  <si>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</si>
  <si>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</si>
  <si>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</si>
  <si>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</si>
  <si>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</si>
  <si>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</si>
  <si>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</si>
  <si>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</si>
  <si>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</si>
  <si>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</si>
  <si>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</si>
  <si>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</si>
  <si>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</si>
  <si>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</si>
  <si>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</si>
  <si>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</si>
  <si>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</si>
  <si>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</si>
  <si>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</si>
  <si>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</si>
  <si>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</si>
  <si>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</si>
  <si>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</si>
  <si>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</si>
  <si>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</si>
  <si>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</si>
  <si>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</si>
  <si>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</si>
  <si>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</si>
  <si>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</si>
  <si>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</si>
  <si>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</si>
  <si>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</si>
  <si>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</si>
  <si>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</si>
  <si>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</si>
  <si>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</si>
  <si>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</si>
  <si>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</si>
  <si>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</si>
  <si>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</si>
  <si>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</si>
  <si>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</si>
  <si>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</si>
  <si>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</si>
  <si>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</si>
  <si>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</si>
  <si>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</si>
  <si>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</si>
  <si>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</si>
  <si>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</si>
  <si>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</si>
  <si>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</si>
  <si>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</si>
  <si>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</si>
  <si>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</si>
  <si>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</si>
  <si>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</si>
  <si>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</si>
  <si>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</si>
  <si>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</si>
  <si>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</si>
  <si>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</si>
  <si>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</si>
  <si>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</si>
  <si>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</si>
  <si>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</si>
  <si>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</si>
  <si>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</si>
  <si>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</si>
  <si>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</si>
  <si>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</si>
  <si>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</si>
  <si>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</si>
  <si>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</si>
  <si>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</si>
  <si>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</si>
  <si>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</si>
  <si>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</si>
  <si>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</si>
  <si>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</si>
  <si>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</si>
  <si>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</si>
  <si>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</si>
  <si>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</si>
  <si>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</si>
  <si>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</si>
  <si>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</si>
  <si>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</si>
  <si>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</si>
  <si>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</si>
  <si>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</si>
  <si>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</si>
  <si>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</si>
  <si>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</si>
  <si>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</si>
  <si>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</si>
  <si>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</si>
  <si>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</si>
  <si>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</si>
  <si>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</si>
  <si>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</si>
  <si>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</si>
  <si>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</si>
  <si>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</si>
  <si>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</si>
  <si>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</si>
  <si>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</si>
  <si>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</si>
  <si>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</si>
  <si>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</si>
  <si>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</si>
  <si>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</si>
  <si>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</si>
  <si>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</si>
  <si>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</si>
  <si>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</si>
  <si>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</si>
  <si>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</si>
  <si>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</si>
  <si>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</si>
  <si>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</si>
  <si>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</si>
  <si>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</si>
  <si>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</si>
  <si>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</si>
  <si>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</si>
  <si>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</si>
  <si>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</si>
  <si>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</si>
  <si>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</si>
  <si>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</si>
  <si>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</si>
  <si>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</si>
  <si>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</si>
  <si>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</si>
  <si>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</si>
  <si>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</si>
  <si>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</si>
  <si>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</si>
  <si>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</si>
  <si>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</si>
  <si>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</si>
  <si>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</si>
  <si>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</si>
  <si>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</si>
  <si>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</si>
  <si>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</si>
  <si>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</si>
  <si>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</si>
  <si>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</si>
  <si>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</si>
  <si>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</si>
  <si>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</si>
  <si>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</si>
  <si>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</si>
  <si>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</si>
  <si>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</si>
  <si>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</si>
  <si>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</si>
  <si>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</si>
  <si>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</si>
  <si>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</si>
  <si>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</si>
  <si>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</si>
  <si>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</si>
  <si>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</si>
  <si>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</si>
  <si>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</si>
  <si>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</si>
  <si>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</si>
  <si>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</si>
  <si>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</si>
  <si>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</si>
  <si>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</si>
  <si>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</si>
  <si>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</si>
  <si>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</si>
  <si>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</si>
  <si>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</si>
  <si>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</si>
  <si>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</si>
  <si>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</si>
  <si>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</si>
  <si>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</si>
  <si>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</si>
  <si>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</si>
  <si>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</si>
  <si>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</si>
  <si>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</si>
  <si>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</si>
  <si>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</si>
  <si>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</si>
  <si>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</si>
  <si>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</si>
  <si>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</si>
  <si>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</si>
  <si>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</si>
  <si>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</si>
  <si>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</si>
  <si>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</si>
  <si>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</si>
  <si>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</si>
  <si>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</si>
  <si>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</si>
  <si>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</si>
  <si>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</si>
  <si>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</si>
  <si>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</si>
  <si>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</si>
  <si>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</si>
  <si>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</si>
  <si>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</si>
  <si>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</si>
  <si>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</si>
  <si>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</si>
  <si>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</si>
  <si>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</si>
  <si>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</si>
  <si>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</si>
  <si>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</si>
  <si>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</si>
  <si>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</si>
  <si>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</si>
  <si>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</si>
  <si>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</si>
  <si>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</si>
  <si>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</si>
  <si>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</si>
  <si>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</si>
  <si>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</si>
  <si>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</si>
  <si>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</si>
  <si>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</si>
  <si>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</si>
  <si>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</si>
  <si>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</si>
  <si>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</si>
  <si>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</si>
  <si>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</si>
  <si>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</si>
  <si>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</si>
  <si>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</si>
  <si>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</si>
  <si>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</si>
  <si>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</si>
  <si>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</si>
  <si>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</si>
  <si>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</si>
  <si>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</si>
  <si>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</si>
  <si>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</si>
  <si>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</si>
  <si>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</si>
  <si>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</si>
  <si>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</si>
  <si>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</si>
  <si>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</si>
  <si>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</si>
  <si>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</si>
  <si>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</si>
  <si>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</si>
  <si>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</si>
  <si>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</si>
  <si>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</si>
  <si>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</si>
  <si>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</si>
  <si>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</si>
  <si>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</si>
  <si>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</si>
  <si>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</si>
  <si>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</si>
  <si>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</si>
  <si>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</si>
  <si>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</si>
  <si>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</si>
  <si>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</si>
  <si>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</si>
  <si>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</si>
  <si>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</si>
  <si>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</si>
  <si>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</si>
  <si>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</si>
  <si>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</si>
  <si>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</si>
  <si>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</si>
  <si>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</si>
  <si>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</si>
  <si>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</si>
  <si>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</si>
  <si>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</si>
  <si>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</si>
  <si>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</si>
  <si>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</si>
  <si>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</si>
  <si>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</si>
  <si>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</si>
  <si>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</si>
  <si>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</si>
  <si>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</si>
  <si>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</si>
  <si>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</si>
  <si>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</si>
  <si>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</si>
  <si>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</si>
  <si>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</si>
  <si>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</si>
  <si>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</si>
  <si>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</si>
  <si>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</si>
  <si>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</si>
  <si>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</si>
  <si>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</si>
  <si>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</si>
  <si>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</si>
  <si>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</si>
  <si>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</si>
  <si>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</si>
  <si>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</si>
  <si>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</si>
  <si>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</si>
  <si>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</si>
  <si>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</si>
  <si>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</si>
  <si>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</si>
  <si>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</si>
  <si>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</si>
  <si>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</si>
  <si>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</si>
  <si>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</si>
  <si>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</si>
  <si>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</si>
  <si>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</si>
  <si>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</si>
  <si>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</si>
  <si>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</si>
  <si>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</si>
  <si>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</si>
  <si>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</si>
  <si>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</si>
  <si>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</si>
  <si>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</si>
  <si>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</si>
  <si>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</si>
  <si>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</si>
  <si>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</si>
  <si>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</si>
  <si>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</si>
  <si>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</si>
  <si>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</si>
  <si>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</si>
  <si>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</si>
  <si>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</si>
  <si>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</si>
  <si>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</si>
  <si>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</si>
  <si>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</si>
  <si>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</si>
  <si>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</si>
  <si>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</si>
  <si>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</si>
  <si>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</si>
  <si>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</si>
  <si>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</si>
  <si>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</si>
  <si>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</si>
  <si>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</si>
  <si>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</si>
  <si>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</si>
  <si>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</si>
  <si>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</si>
  <si>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</si>
  <si>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</si>
  <si>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</si>
  <si>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</si>
  <si>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</si>
  <si>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</si>
  <si>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</si>
  <si>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</si>
  <si>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</si>
  <si>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</si>
  <si>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</si>
  <si>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</si>
  <si>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</si>
  <si>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</si>
  <si>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</si>
  <si>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</si>
  <si>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</si>
  <si>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</si>
  <si>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</si>
  <si>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</si>
  <si>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</si>
  <si>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</si>
  <si>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</si>
  <si>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</si>
  <si>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</si>
  <si>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</si>
  <si>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</si>
  <si>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</si>
  <si>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</si>
  <si>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</si>
  <si>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</si>
  <si>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</si>
  <si>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</si>
  <si>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</si>
  <si>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</si>
  <si>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</si>
  <si>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</si>
  <si>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</si>
  <si>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</si>
  <si>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</si>
  <si>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</si>
  <si>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</si>
  <si>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</si>
  <si>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</si>
  <si>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</si>
  <si>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</si>
  <si>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</si>
  <si>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</si>
  <si>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</si>
  <si>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</si>
  <si>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</si>
  <si>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</si>
  <si>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</si>
  <si>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</si>
  <si>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</si>
  <si>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</si>
  <si>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</si>
  <si>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</si>
  <si>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</si>
  <si>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</si>
  <si>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</si>
  <si>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</si>
  <si>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</si>
  <si>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</si>
  <si>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</si>
  <si>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</si>
  <si>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</si>
  <si>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</si>
  <si>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</si>
  <si>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</si>
  <si>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</si>
  <si>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</si>
  <si>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</si>
  <si>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</si>
  <si>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</si>
  <si>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</si>
  <si>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</si>
  <si>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</si>
  <si>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</si>
  <si>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</si>
  <si>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</si>
  <si>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</si>
  <si>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</si>
  <si>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</si>
  <si>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</si>
  <si>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</si>
  <si>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</si>
  <si>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</si>
  <si>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</si>
  <si>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</si>
  <si>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</si>
  <si>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</si>
  <si>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</si>
  <si>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</si>
  <si>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</si>
  <si>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</si>
  <si>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</si>
  <si>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</si>
  <si>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</si>
  <si>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</si>
  <si>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</si>
  <si>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</si>
  <si>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</si>
  <si>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</si>
  <si>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</si>
  <si>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</si>
  <si>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</si>
  <si>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</si>
  <si>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</si>
  <si>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</si>
  <si>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</si>
  <si>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</si>
  <si>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</si>
  <si>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</si>
  <si>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</si>
  <si>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</si>
  <si>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</si>
  <si>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</si>
  <si>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</si>
  <si>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</si>
  <si>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</si>
  <si>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</si>
  <si>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</si>
  <si>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</si>
  <si>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</si>
  <si>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</si>
  <si>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</si>
  <si>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</si>
  <si>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</si>
  <si>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</si>
  <si>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</si>
  <si>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</si>
  <si>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</si>
  <si>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</si>
  <si>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</si>
  <si>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</si>
  <si>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</si>
  <si>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</si>
  <si>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</si>
  <si>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</si>
  <si>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</si>
  <si>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</si>
  <si>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</si>
  <si>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</si>
  <si>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</si>
  <si>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</si>
  <si>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</si>
  <si>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</si>
  <si>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</si>
  <si>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</si>
  <si>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</si>
  <si>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</si>
  <si>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</si>
  <si>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</si>
  <si>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</si>
  <si>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</si>
  <si>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</si>
  <si>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</si>
  <si>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</si>
  <si>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</si>
  <si>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</si>
  <si>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</si>
  <si>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</si>
  <si>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</si>
  <si>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</si>
  <si>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</si>
  <si>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</si>
  <si>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</si>
  <si>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</si>
  <si>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</si>
  <si>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</si>
  <si>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</si>
  <si>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</si>
  <si>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</si>
  <si>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</si>
  <si>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</si>
  <si>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</si>
  <si>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</si>
  <si>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</si>
  <si>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</si>
  <si>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</si>
  <si>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</si>
  <si>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</si>
  <si>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</si>
  <si>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</si>
  <si>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</si>
  <si>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</si>
  <si>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</si>
  <si>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</si>
  <si>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</si>
  <si>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</si>
  <si>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</si>
  <si>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</si>
  <si>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</si>
  <si>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</si>
  <si>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</si>
  <si>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</si>
  <si>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</si>
  <si>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</si>
  <si>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</si>
  <si>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</si>
  <si>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</si>
  <si>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</si>
  <si>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</si>
  <si>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</si>
  <si>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</si>
  <si>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</si>
  <si>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</si>
  <si>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</si>
  <si>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</si>
  <si>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</si>
  <si>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</si>
  <si>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</si>
  <si>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</si>
  <si>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</si>
  <si>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</si>
  <si>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</si>
  <si>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</si>
  <si>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</si>
  <si>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</si>
  <si>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</si>
  <si>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</si>
  <si>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</si>
  <si>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</si>
  <si>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</si>
  <si>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</si>
  <si>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</si>
  <si>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</si>
  <si>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</si>
  <si>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</si>
  <si>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</si>
  <si>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</si>
  <si>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</si>
  <si>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</si>
  <si>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</si>
  <si>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</si>
  <si>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</si>
  <si>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</si>
  <si>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</si>
  <si>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</si>
  <si>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</si>
  <si>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</si>
  <si>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</si>
  <si>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</si>
  <si>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</si>
  <si>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</si>
  <si>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</si>
  <si>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</si>
  <si>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</si>
  <si>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</si>
  <si>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</si>
  <si>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</si>
  <si>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</si>
  <si>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</si>
  <si>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</si>
  <si>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</si>
  <si>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</si>
  <si>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</si>
  <si>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</si>
  <si>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</si>
  <si>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</si>
  <si>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</si>
  <si>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</si>
  <si>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</si>
  <si>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</si>
  <si>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</si>
  <si>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</si>
  <si>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</si>
  <si>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</si>
  <si>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</si>
  <si>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</si>
  <si>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</si>
  <si>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</si>
  <si>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</si>
  <si>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</si>
  <si>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</si>
  <si>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</si>
  <si>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</si>
  <si>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</si>
  <si>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</si>
  <si>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</si>
  <si>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</si>
  <si>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</si>
  <si>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</si>
  <si>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</si>
  <si>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</si>
  <si>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</si>
  <si>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</si>
  <si>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</si>
  <si>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</si>
  <si>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</si>
  <si>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</si>
  <si>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</si>
  <si>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</si>
  <si>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</si>
  <si>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</si>
  <si>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</si>
  <si>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</si>
  <si>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</si>
  <si>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</si>
  <si>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</si>
  <si>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</si>
  <si>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</si>
  <si>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</si>
  <si>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</si>
  <si>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</si>
  <si>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</si>
  <si>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</si>
  <si>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</si>
  <si>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</si>
  <si>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</si>
  <si>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</si>
  <si>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</si>
  <si>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</si>
  <si>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</si>
  <si>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</si>
  <si>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</si>
  <si>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</si>
  <si>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</si>
  <si>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</si>
  <si>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</si>
  <si>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</si>
  <si>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</si>
  <si>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</si>
  <si>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</si>
  <si>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</si>
  <si>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</si>
  <si>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</si>
  <si>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</si>
  <si>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</si>
  <si>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</si>
  <si>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</si>
  <si>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</si>
  <si>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</si>
  <si>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</si>
  <si>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</si>
  <si>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</si>
  <si>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</si>
  <si>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</si>
  <si>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</si>
  <si>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</si>
  <si>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</si>
  <si>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</si>
  <si>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</si>
  <si>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</si>
  <si>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</si>
  <si>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</si>
  <si>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</si>
  <si>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</si>
  <si>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</si>
  <si>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</si>
  <si>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</si>
  <si>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</si>
  <si>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</si>
  <si>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</si>
  <si>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</si>
  <si>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</si>
  <si>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</si>
  <si>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</si>
  <si>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</si>
  <si>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</si>
  <si>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</si>
  <si>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</si>
  <si>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</si>
  <si>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</si>
  <si>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</si>
  <si>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</si>
  <si>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</si>
  <si>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</si>
  <si>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</si>
  <si>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</si>
  <si>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</si>
  <si>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</si>
  <si>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</si>
  <si>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</si>
  <si>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</si>
  <si>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</si>
  <si>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</si>
  <si>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</si>
  <si>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</si>
  <si>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</si>
  <si>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</si>
  <si>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</si>
  <si>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</si>
  <si>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</si>
  <si>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</si>
  <si>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</si>
  <si>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</si>
  <si>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</si>
  <si>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</si>
  <si>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</si>
  <si>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</si>
  <si>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</si>
  <si>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</si>
  <si>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</si>
  <si>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</si>
  <si>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</si>
  <si>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</si>
  <si>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</si>
  <si>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</si>
  <si>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</si>
  <si>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</si>
  <si>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</si>
  <si>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</si>
  <si>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</si>
  <si>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</si>
  <si>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</si>
  <si>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</si>
  <si>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</si>
  <si>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</si>
  <si>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</si>
  <si>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</si>
  <si>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</si>
  <si>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</si>
  <si>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</si>
  <si>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</si>
  <si>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</si>
  <si>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</si>
  <si>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</si>
  <si>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</si>
  <si>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</si>
  <si>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</si>
  <si>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</si>
  <si>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</si>
  <si>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</si>
  <si>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</si>
  <si>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</si>
  <si>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</si>
  <si>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</si>
  <si>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</si>
  <si>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</si>
  <si>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</si>
  <si>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</si>
  <si>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</si>
  <si>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</si>
  <si>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</si>
  <si>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</si>
  <si>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</si>
  <si>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</si>
  <si>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</si>
  <si>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</si>
  <si>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</si>
  <si>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</si>
  <si>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</si>
  <si>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</si>
  <si>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</si>
  <si>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</si>
  <si>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</si>
  <si>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</si>
  <si>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</si>
  <si>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</si>
  <si>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</si>
  <si>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</si>
  <si>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</si>
  <si>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</si>
  <si>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</si>
  <si>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</si>
  <si>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</si>
  <si>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</si>
  <si>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</si>
  <si>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</si>
  <si>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</si>
  <si>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</si>
  <si>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</si>
  <si>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</si>
  <si>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</si>
  <si>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</si>
  <si>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</si>
  <si>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</si>
  <si>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</si>
  <si>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</si>
  <si>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</si>
  <si>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</si>
  <si>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</si>
  <si>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</si>
  <si>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</si>
  <si>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</si>
  <si>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</si>
  <si>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</si>
  <si>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</si>
  <si>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</si>
  <si>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</si>
  <si>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</si>
  <si>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</si>
  <si>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</si>
  <si>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</si>
  <si>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</si>
  <si>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</si>
  <si>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</si>
  <si>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</si>
  <si>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</si>
  <si>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</si>
  <si>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</si>
  <si>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</si>
  <si>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</si>
  <si>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</si>
  <si>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</si>
  <si>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</si>
  <si>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</si>
  <si>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</si>
  <si>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</si>
  <si>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</si>
  <si>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</si>
  <si>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</si>
  <si>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</si>
  <si>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</si>
  <si>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</si>
  <si>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</si>
  <si>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</si>
  <si>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</si>
  <si>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</si>
  <si>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</si>
  <si>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</si>
  <si>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</si>
  <si>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</si>
  <si>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</si>
  <si>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</si>
  <si>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</si>
  <si>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</si>
  <si>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</si>
  <si>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</si>
  <si>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</si>
  <si>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</si>
  <si>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</si>
  <si>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</si>
  <si>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</si>
  <si>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</si>
  <si>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</si>
  <si>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</si>
  <si>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</si>
  <si>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</si>
  <si>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</si>
  <si>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</si>
  <si>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</si>
  <si>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</si>
  <si>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</si>
  <si>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</si>
  <si>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</si>
  <si>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</si>
  <si>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</si>
  <si>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</si>
  <si>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</si>
  <si>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</si>
  <si>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</si>
  <si>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</si>
  <si>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</si>
  <si>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</si>
  <si>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</si>
  <si>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</si>
  <si>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</si>
  <si>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</si>
  <si>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</si>
  <si>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</si>
  <si>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</si>
  <si>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</si>
  <si>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</si>
  <si>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</si>
  <si>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</si>
  <si>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</si>
  <si>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</si>
  <si>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</si>
  <si>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</si>
  <si>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</si>
  <si>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</si>
  <si>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</si>
  <si>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</si>
  <si>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</si>
  <si>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</si>
  <si>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</si>
  <si>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</si>
  <si>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</si>
  <si>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</si>
  <si>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</si>
  <si>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</si>
  <si>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</si>
  <si>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</si>
  <si>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</si>
  <si>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</si>
  <si>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</si>
  <si>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</si>
  <si>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</si>
  <si>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</si>
  <si>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</si>
  <si>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</si>
  <si>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</si>
  <si>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</si>
  <si>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</si>
  <si>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</si>
  <si>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</si>
  <si>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</si>
  <si>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</si>
  <si>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</si>
  <si>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</si>
  <si>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</si>
  <si>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</si>
  <si>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</si>
  <si>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</si>
  <si>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</si>
  <si>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</si>
  <si>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</si>
  <si>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</si>
  <si>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</si>
  <si>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</si>
  <si>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</si>
  <si>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</si>
  <si>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</si>
  <si>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</si>
  <si>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</si>
  <si>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</si>
  <si>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</si>
  <si>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</si>
  <si>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</si>
  <si>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</si>
  <si>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</si>
  <si>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</si>
  <si>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</si>
  <si>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</si>
  <si>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</si>
  <si>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</si>
  <si>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</si>
  <si>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</si>
  <si>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</si>
  <si>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</si>
  <si>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</si>
  <si>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</si>
  <si>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</si>
  <si>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</si>
  <si>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</si>
  <si>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</si>
  <si>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</si>
  <si>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</si>
  <si>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</si>
  <si>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</si>
  <si>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</si>
  <si>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</si>
  <si>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</si>
  <si>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</si>
  <si>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</si>
  <si>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</si>
  <si>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</si>
  <si>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</si>
  <si>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</si>
  <si>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</si>
  <si>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</si>
  <si>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</si>
  <si>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</si>
  <si>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</si>
  <si>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</si>
  <si>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</si>
  <si>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</si>
  <si>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</si>
  <si>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</si>
  <si>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</si>
  <si>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</si>
  <si>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</si>
  <si>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</si>
  <si>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</si>
  <si>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</si>
  <si>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</si>
  <si>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</si>
  <si>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</si>
  <si>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</si>
  <si>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</si>
  <si>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</si>
  <si>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</si>
  <si>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</si>
  <si>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</si>
  <si>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</si>
  <si>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</si>
  <si>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</si>
  <si>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</si>
  <si>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</si>
  <si>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</si>
  <si>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</si>
  <si>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</si>
  <si>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</si>
  <si>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</si>
  <si>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</si>
  <si>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</si>
  <si>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</si>
  <si>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</si>
  <si>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</si>
  <si>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</si>
  <si>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</si>
  <si>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</si>
  <si>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</si>
  <si>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</si>
  <si>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</si>
  <si>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</si>
  <si>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</si>
  <si>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</si>
  <si>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</si>
  <si>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</si>
  <si>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</si>
  <si>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</si>
  <si>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</si>
  <si>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</si>
  <si>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</si>
  <si>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</si>
  <si>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</si>
  <si>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</si>
  <si>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</si>
  <si>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</si>
  <si>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</si>
  <si>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</si>
  <si>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</si>
  <si>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</si>
  <si>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</si>
  <si>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</si>
  <si>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</si>
  <si>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</si>
  <si>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</si>
  <si>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</si>
  <si>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</si>
  <si>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</si>
  <si>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</si>
  <si>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</si>
  <si>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</si>
  <si>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</si>
  <si>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</si>
  <si>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</si>
  <si>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</si>
  <si>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</si>
  <si>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</si>
  <si>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</si>
  <si>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</si>
  <si>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</si>
  <si>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</si>
  <si>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</si>
  <si>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</si>
  <si>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</si>
  <si>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</si>
  <si>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</si>
  <si>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</si>
  <si>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</si>
  <si>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</si>
  <si>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</si>
  <si>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</si>
  <si>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</si>
  <si>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</si>
  <si>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</si>
  <si>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</si>
  <si>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</si>
  <si>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</si>
  <si>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</si>
  <si>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</si>
  <si>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</si>
  <si>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</si>
  <si>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</si>
  <si>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</si>
  <si>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</si>
  <si>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</si>
  <si>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</si>
  <si>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</si>
  <si>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</si>
  <si>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</si>
  <si>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</si>
  <si>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</si>
  <si>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</si>
  <si>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</si>
  <si>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</si>
  <si>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</si>
  <si>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</si>
  <si>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</si>
  <si>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</si>
  <si>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</si>
  <si>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</si>
  <si>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</si>
  <si>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</si>
  <si>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</si>
  <si>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</si>
  <si>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</si>
  <si>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</si>
  <si>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</si>
  <si>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</si>
  <si>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</si>
  <si>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</si>
  <si>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</si>
  <si>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</si>
  <si>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</si>
  <si>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</si>
  <si>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</si>
  <si>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</si>
  <si>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</si>
  <si>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</si>
  <si>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</si>
  <si>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</si>
  <si>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</si>
  <si>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</si>
  <si>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</si>
  <si>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</si>
  <si>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</si>
  <si>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</si>
  <si>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</si>
  <si>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</si>
  <si>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</si>
  <si>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</si>
  <si>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</si>
  <si>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</si>
  <si>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</si>
  <si>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</si>
  <si>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</si>
  <si>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</si>
  <si>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</si>
  <si>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</si>
  <si>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</si>
  <si>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</si>
  <si>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</si>
  <si>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</si>
  <si>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</si>
  <si>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</si>
  <si>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</si>
  <si>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</si>
  <si>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</si>
  <si>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</si>
  <si>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</si>
  <si>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</si>
  <si>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</si>
  <si>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</si>
  <si>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</si>
  <si>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</si>
  <si>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</si>
  <si>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</si>
  <si>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</si>
  <si>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</si>
  <si>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</si>
  <si>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</si>
  <si>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</si>
  <si>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</si>
  <si>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</si>
  <si>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</si>
  <si>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</si>
  <si>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</si>
  <si>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</si>
  <si>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</si>
  <si>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</si>
  <si>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</si>
  <si>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</si>
  <si>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</si>
  <si>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</si>
  <si>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</si>
  <si>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</si>
  <si>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</si>
  <si>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</si>
  <si>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</si>
  <si>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</si>
  <si>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</si>
  <si>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</si>
  <si>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</si>
  <si>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</si>
  <si>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</si>
  <si>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</si>
  <si>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</si>
  <si>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</si>
  <si>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</si>
  <si>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</si>
  <si>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</si>
  <si>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</si>
  <si>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</si>
  <si>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</si>
  <si>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</si>
  <si>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</si>
  <si>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</si>
  <si>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</si>
  <si>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</si>
  <si>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</si>
  <si>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</si>
  <si>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</si>
  <si>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</si>
  <si>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</si>
  <si>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</si>
  <si>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</si>
  <si>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</si>
  <si>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</si>
  <si>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</si>
  <si>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</si>
  <si>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</si>
  <si>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</si>
  <si>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</si>
  <si>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</si>
  <si>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</si>
  <si>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</si>
  <si>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</si>
  <si>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</si>
  <si>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</si>
  <si>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</si>
  <si>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</si>
  <si>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</si>
  <si>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</si>
  <si>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</si>
  <si>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</si>
  <si>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</si>
  <si>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</si>
  <si>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</si>
  <si>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</si>
  <si>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</si>
  <si>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</si>
  <si>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</si>
  <si>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</si>
  <si>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</si>
  <si>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</si>
  <si>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</si>
  <si>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</si>
  <si>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</si>
  <si>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</si>
  <si>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</si>
  <si>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</si>
  <si>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</si>
  <si>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</si>
  <si>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</si>
  <si>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</si>
  <si>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</si>
  <si>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</si>
  <si>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</si>
  <si>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</si>
  <si>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</si>
  <si>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</si>
  <si>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</si>
  <si>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</si>
  <si>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</si>
  <si>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</si>
  <si>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</si>
  <si>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</si>
  <si>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</si>
  <si>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</si>
  <si>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</si>
  <si>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</si>
  <si>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</si>
  <si>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</si>
  <si>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</si>
  <si>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</si>
  <si>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</si>
  <si>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</si>
  <si>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</si>
  <si>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</si>
  <si>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</si>
  <si>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</si>
  <si>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</si>
  <si>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</si>
  <si>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</si>
  <si>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</si>
  <si>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</si>
  <si>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</si>
  <si>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</si>
  <si>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</si>
  <si>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</si>
  <si>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</si>
  <si>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</si>
  <si>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</si>
  <si>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</si>
  <si>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</si>
  <si>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</si>
  <si>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</si>
  <si>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</si>
  <si>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</si>
  <si>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</si>
  <si>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</si>
  <si>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</si>
  <si>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</si>
  <si>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</si>
  <si>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</si>
  <si>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</si>
  <si>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</si>
  <si>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</si>
  <si>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</si>
  <si>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</si>
  <si>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</si>
  <si>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</si>
  <si>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</si>
  <si>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</si>
  <si>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</si>
  <si>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</si>
  <si>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</si>
  <si>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</si>
  <si>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</si>
  <si>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</si>
  <si>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</si>
  <si>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</si>
  <si>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</si>
  <si>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</si>
  <si>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</si>
  <si>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</si>
  <si>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</si>
  <si>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</si>
  <si>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</si>
  <si>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</si>
  <si>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</si>
  <si>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</si>
  <si>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</si>
  <si>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</si>
  <si>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</si>
  <si>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</si>
  <si>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</si>
  <si>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</si>
  <si>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</si>
  <si>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</si>
  <si>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</si>
  <si>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</si>
  <si>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</si>
  <si>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</si>
  <si>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</si>
  <si>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</si>
  <si>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</si>
  <si>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</si>
  <si>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</si>
  <si>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</si>
  <si>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</si>
  <si>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</si>
  <si>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</si>
  <si>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</si>
  <si>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</si>
  <si>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</si>
  <si>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</si>
  <si>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</si>
  <si>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</si>
  <si>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</si>
  <si>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</si>
  <si>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</si>
  <si>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</si>
  <si>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</si>
  <si>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</si>
  <si>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</si>
  <si>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</si>
  <si>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</si>
  <si>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</si>
  <si>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</si>
  <si>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</si>
  <si>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</si>
  <si>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</si>
  <si>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</si>
  <si>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</si>
  <si>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</si>
  <si>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</si>
  <si>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</si>
  <si>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</si>
  <si>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</si>
  <si>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</si>
  <si>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</si>
  <si>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</si>
  <si>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</si>
  <si>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</si>
  <si>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</si>
  <si>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</si>
  <si>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</si>
  <si>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</si>
  <si>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</si>
  <si>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</si>
  <si>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</si>
  <si>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</si>
  <si>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</si>
  <si>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</si>
  <si>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</si>
  <si>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</si>
  <si>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</si>
  <si>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</si>
  <si>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</si>
  <si>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</si>
  <si>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</si>
  <si>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</si>
  <si>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</si>
  <si>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</si>
  <si>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</si>
  <si>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</si>
  <si>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</si>
  <si>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</si>
  <si>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</si>
  <si>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</si>
  <si>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</si>
  <si>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</si>
  <si>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</si>
  <si>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</si>
  <si>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</si>
  <si>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</si>
  <si>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</si>
  <si>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</si>
  <si>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</si>
  <si>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</si>
  <si>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</si>
  <si>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</si>
  <si>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</si>
  <si>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</si>
  <si>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</si>
  <si>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</si>
  <si>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</si>
  <si>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</si>
  <si>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</si>
  <si>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</si>
  <si>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</si>
  <si>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</si>
  <si>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</si>
  <si>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</si>
  <si>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</si>
  <si>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</si>
  <si>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</si>
  <si>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</si>
  <si>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</si>
  <si>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</si>
  <si>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</si>
  <si>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</si>
  <si>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</si>
  <si>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</si>
  <si>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</si>
  <si>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</si>
  <si>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</si>
  <si>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</si>
  <si>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</si>
  <si>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</si>
  <si>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</si>
  <si>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</si>
  <si>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</si>
  <si>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</si>
  <si>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</si>
  <si>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</si>
  <si>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</si>
  <si>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</si>
  <si>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</si>
  <si>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</si>
  <si>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</si>
  <si>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</si>
  <si>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</si>
  <si>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</si>
  <si>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</si>
  <si>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</si>
  <si>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</si>
  <si>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</si>
  <si>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</si>
  <si>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</si>
  <si>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</si>
  <si>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</si>
  <si>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</si>
  <si>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</si>
  <si>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</si>
  <si>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</si>
  <si>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</si>
  <si>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</si>
  <si>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</si>
  <si>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</si>
  <si>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</si>
  <si>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</si>
  <si>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</si>
  <si>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</si>
  <si>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</si>
  <si>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</si>
  <si>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</si>
  <si>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</si>
  <si>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</si>
  <si>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</si>
  <si>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</si>
  <si>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</si>
  <si>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</si>
  <si>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</si>
  <si>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</si>
  <si>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</si>
  <si>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</si>
  <si>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</si>
  <si>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</si>
  <si>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</si>
  <si>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</si>
  <si>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</si>
  <si>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</si>
  <si>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</si>
  <si>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</si>
  <si>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</si>
  <si>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</si>
  <si>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</si>
  <si>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</si>
  <si>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</si>
  <si>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</si>
  <si>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</si>
  <si>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</si>
  <si>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</si>
  <si>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</si>
  <si>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</si>
  <si>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</si>
  <si>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</si>
  <si>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</si>
  <si>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</si>
  <si>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</si>
  <si>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</si>
  <si>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</si>
  <si>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</si>
  <si>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</si>
  <si>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</si>
  <si>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</si>
  <si>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</si>
  <si>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</si>
  <si>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</si>
  <si>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</si>
  <si>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</si>
  <si>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</si>
  <si>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</si>
  <si>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</si>
  <si>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</si>
  <si>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</si>
  <si>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</si>
  <si>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</si>
  <si>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</si>
  <si>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</si>
  <si>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</si>
  <si>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</si>
  <si>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</si>
  <si>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</si>
  <si>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</si>
  <si>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</si>
  <si>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</si>
  <si>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</si>
  <si>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</si>
  <si>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</si>
  <si>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</si>
  <si>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</si>
  <si>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</si>
  <si>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</si>
  <si>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</si>
  <si>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</si>
  <si>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</si>
  <si>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</si>
  <si>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</si>
  <si>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</si>
  <si>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</si>
  <si>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</si>
  <si>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</si>
  <si>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</si>
  <si>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</si>
  <si>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</si>
  <si>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</si>
  <si>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</si>
  <si>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</si>
  <si>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</si>
  <si>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</si>
  <si>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</si>
  <si>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</si>
  <si>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</si>
  <si>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</si>
  <si>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</si>
  <si>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</si>
  <si>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</si>
  <si>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</si>
  <si>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</si>
  <si>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</si>
  <si>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</si>
  <si>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</si>
  <si>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</si>
  <si>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</si>
  <si>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</si>
  <si>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</si>
  <si>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</si>
  <si>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</si>
  <si>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</si>
  <si>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</si>
  <si>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</si>
  <si>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</si>
  <si>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</si>
  <si>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</si>
  <si>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</si>
  <si>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</si>
  <si>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</si>
  <si>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</si>
  <si>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</si>
  <si>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</si>
  <si>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</si>
  <si>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</si>
  <si>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</si>
  <si>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</si>
  <si>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</si>
  <si>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</si>
  <si>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</si>
  <si>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</si>
  <si>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</si>
  <si>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</si>
  <si>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</si>
  <si>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</si>
  <si>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</si>
  <si>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</si>
  <si>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</si>
  <si>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</si>
  <si>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</si>
  <si>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</si>
  <si>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</si>
  <si>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</si>
  <si>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</si>
  <si>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</si>
  <si>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</si>
  <si>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</si>
  <si>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</si>
  <si>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</si>
  <si>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</si>
  <si>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</si>
  <si>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</si>
  <si>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</si>
  <si>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</si>
  <si>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</si>
  <si>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</si>
  <si>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</si>
  <si>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</si>
  <si>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</si>
  <si>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</si>
  <si>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</si>
  <si>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</si>
  <si>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</si>
  <si>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</si>
  <si>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</si>
  <si>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</si>
  <si>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</si>
  <si>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</si>
  <si>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</si>
  <si>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</si>
  <si>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</si>
  <si>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</si>
  <si>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</si>
  <si>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</si>
  <si>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</si>
  <si>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</si>
  <si>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</si>
  <si>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</si>
  <si>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</si>
  <si>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</si>
  <si>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</si>
  <si>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</si>
  <si>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</si>
  <si>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</si>
  <si>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</si>
  <si>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</si>
  <si>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</si>
  <si>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</si>
  <si>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</si>
  <si>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</si>
  <si>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</si>
  <si>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</si>
  <si>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</si>
  <si>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</si>
  <si>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</si>
  <si>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</si>
  <si>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</si>
  <si>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</si>
  <si>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</si>
  <si>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</si>
  <si>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</si>
  <si>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</si>
  <si>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</si>
  <si>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</si>
  <si>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</si>
  <si>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</si>
  <si>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</si>
  <si>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</si>
  <si>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</si>
  <si>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</si>
  <si>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</si>
  <si>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</si>
  <si>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</si>
  <si>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</si>
  <si>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</si>
  <si>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</si>
  <si>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</si>
  <si>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</si>
  <si>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</si>
  <si>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</si>
  <si>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</si>
  <si>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</si>
  <si>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</si>
  <si>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</si>
  <si>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</si>
  <si>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</si>
  <si>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</si>
  <si>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</si>
  <si>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</si>
  <si>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</si>
  <si>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</si>
  <si>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</si>
  <si>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</si>
  <si>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</si>
  <si>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</si>
  <si>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</si>
  <si>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</si>
  <si>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</si>
  <si>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</si>
  <si>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</si>
  <si>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</si>
  <si>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</si>
  <si>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</si>
  <si>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</si>
  <si>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</si>
  <si>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</si>
  <si>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</si>
  <si>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</si>
  <si>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</si>
  <si>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</si>
  <si>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</si>
  <si>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</si>
  <si>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</si>
  <si>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</si>
  <si>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</si>
  <si>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</si>
  <si>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</si>
  <si>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</si>
  <si>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</si>
  <si>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</si>
  <si>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</si>
  <si>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</si>
  <si>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</si>
  <si>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</si>
  <si>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</si>
  <si>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</si>
  <si>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</si>
  <si>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</si>
  <si>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</si>
  <si>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</si>
  <si>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</si>
  <si>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</si>
  <si>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</si>
  <si>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</si>
  <si>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</si>
  <si>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</si>
  <si>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</si>
  <si>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</si>
  <si>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</si>
  <si>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</si>
  <si>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</si>
  <si>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</si>
  <si>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</si>
  <si>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</si>
  <si>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</si>
  <si>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</si>
  <si>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</si>
  <si>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</si>
  <si>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</si>
  <si>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</si>
  <si>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</si>
  <si>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</si>
  <si>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</si>
  <si>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</si>
  <si>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</si>
  <si>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</si>
  <si>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</si>
  <si>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</si>
  <si>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</si>
  <si>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</si>
  <si>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</si>
  <si>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</si>
  <si>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</si>
  <si>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</si>
  <si>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</si>
  <si>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</si>
  <si>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</si>
  <si>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</si>
  <si>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</si>
  <si>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</si>
  <si>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</si>
  <si>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</si>
  <si>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</si>
  <si>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</si>
  <si>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</si>
  <si>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</si>
  <si>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</si>
  <si>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</si>
  <si>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</si>
  <si>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</si>
  <si>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</si>
  <si>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</si>
  <si>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</si>
  <si>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</si>
  <si>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</si>
  <si>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</si>
  <si>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</si>
  <si>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</si>
  <si>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</si>
  <si>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</si>
  <si>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</si>
  <si>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</si>
  <si>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</si>
  <si>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</si>
  <si>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</si>
  <si>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</si>
  <si>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</si>
  <si>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</si>
  <si>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</si>
  <si>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</si>
  <si>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</si>
  <si>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</si>
  <si>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</si>
  <si>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</si>
  <si>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</si>
  <si>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</si>
  <si>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</si>
  <si>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</si>
  <si>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</si>
  <si>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</si>
  <si>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</si>
  <si>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</si>
  <si>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</si>
  <si>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</si>
  <si>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</si>
  <si>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</si>
  <si>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</si>
  <si>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</si>
  <si>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</si>
  <si>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</si>
  <si>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</si>
  <si>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</si>
  <si>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</si>
  <si>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</si>
  <si>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</si>
  <si>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</si>
  <si>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</si>
  <si>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</si>
  <si>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</si>
  <si>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</si>
  <si>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</si>
  <si>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</si>
  <si>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</si>
  <si>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</si>
  <si>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</si>
  <si>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</si>
  <si>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</si>
  <si>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</si>
  <si>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</si>
  <si>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</si>
  <si>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</si>
  <si>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</si>
  <si>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</si>
  <si>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</si>
  <si>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</si>
  <si>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</si>
  <si>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</si>
  <si>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</si>
  <si>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</si>
  <si>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</si>
  <si>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</si>
  <si>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</si>
  <si>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</si>
  <si>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</si>
  <si>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</si>
  <si>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</si>
  <si>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</si>
  <si>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</si>
  <si>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</si>
  <si>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</si>
  <si>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</si>
  <si>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</si>
  <si>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</si>
  <si>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</si>
  <si>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</si>
  <si>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</si>
  <si>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</si>
  <si>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</si>
  <si>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</si>
  <si>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</si>
  <si>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</si>
  <si>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</si>
  <si>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</si>
  <si>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</si>
  <si>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</si>
  <si>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</si>
  <si>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</si>
  <si>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</si>
  <si>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</si>
  <si>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</si>
  <si>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</si>
  <si>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</si>
  <si>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</si>
  <si>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</si>
  <si>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</si>
  <si>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</si>
  <si>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</si>
  <si>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</si>
  <si>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</si>
  <si>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</si>
  <si>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</si>
  <si>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</si>
  <si>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</si>
  <si>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</si>
  <si>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</si>
  <si>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</si>
  <si>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</si>
  <si>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</si>
  <si>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</si>
  <si>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</si>
  <si>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</si>
  <si>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</si>
  <si>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</si>
  <si>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</si>
  <si>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</si>
  <si>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</si>
  <si>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</si>
  <si>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</si>
  <si>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</si>
  <si>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</si>
  <si>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</si>
  <si>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</si>
  <si>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</si>
  <si>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</si>
  <si>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</si>
  <si>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</si>
  <si>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</si>
  <si>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</si>
  <si>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</si>
  <si>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</si>
  <si>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</si>
  <si>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</si>
  <si>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</si>
  <si>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</si>
  <si>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</si>
  <si>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</si>
  <si>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</si>
  <si>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</si>
  <si>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</si>
  <si>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</si>
  <si>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</si>
  <si>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</si>
  <si>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</si>
  <si>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</si>
  <si>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</si>
  <si>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</si>
  <si>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</si>
  <si>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</si>
  <si>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</si>
  <si>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</si>
  <si>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</si>
  <si>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</si>
  <si>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</si>
  <si>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</si>
  <si>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</si>
  <si>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</si>
  <si>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</si>
  <si>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</si>
  <si>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</si>
  <si>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</si>
  <si>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</si>
  <si>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</si>
  <si>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</si>
  <si>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</si>
  <si>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</si>
  <si>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</si>
  <si>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</si>
  <si>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</si>
  <si>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</si>
  <si>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</si>
  <si>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</si>
  <si>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</si>
  <si>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</si>
  <si>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</si>
  <si>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</si>
  <si>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</si>
  <si>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</si>
  <si>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</si>
  <si>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</si>
  <si>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</si>
  <si>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</si>
  <si>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</si>
  <si>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</si>
  <si>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</si>
  <si>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</si>
  <si>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</si>
  <si>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</si>
  <si>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</si>
  <si>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</si>
  <si>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</si>
  <si>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</si>
  <si>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</si>
  <si>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</si>
  <si>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</si>
  <si>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</si>
  <si>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</si>
  <si>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</si>
  <si>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</si>
  <si>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</si>
  <si>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</si>
  <si>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</si>
  <si>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</si>
  <si>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</si>
  <si>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</si>
  <si>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</si>
  <si>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</si>
  <si>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</si>
  <si>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</si>
  <si>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</si>
  <si>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</si>
  <si>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</si>
  <si>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</si>
  <si>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</si>
  <si>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</si>
  <si>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</si>
  <si>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</si>
  <si>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</si>
  <si>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</si>
  <si>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</si>
  <si>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</si>
  <si>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</si>
  <si>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</si>
  <si>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</si>
  <si>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</si>
  <si>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</si>
  <si>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</si>
  <si>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</si>
  <si>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</si>
  <si>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</si>
  <si>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</si>
  <si>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</si>
  <si>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</si>
  <si>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</si>
  <si>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</si>
  <si>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</si>
  <si>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</si>
  <si>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</si>
  <si>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</si>
  <si>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</si>
  <si>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</si>
  <si>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</si>
  <si>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</si>
  <si>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</si>
  <si>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</si>
  <si>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</si>
  <si>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</si>
  <si>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</si>
  <si>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</si>
  <si>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</si>
  <si>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</si>
  <si>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</si>
  <si>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</si>
  <si>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</si>
  <si>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</si>
  <si>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</si>
  <si>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</si>
  <si>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</si>
  <si>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</si>
  <si>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</si>
  <si>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</si>
  <si>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</si>
  <si>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</si>
  <si>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</si>
  <si>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</si>
  <si>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</si>
  <si>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</si>
  <si>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</si>
  <si>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</si>
  <si>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</si>
  <si>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</si>
  <si>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</si>
  <si>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</si>
  <si>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</si>
  <si>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</si>
  <si>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</si>
  <si>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</si>
  <si>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</si>
  <si>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</si>
  <si>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</si>
  <si>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</si>
  <si>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</si>
  <si>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</si>
  <si>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</si>
  <si>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</si>
  <si>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</si>
  <si>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</si>
  <si>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</si>
  <si>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</si>
  <si>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</si>
  <si>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</si>
  <si>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</si>
  <si>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</si>
  <si>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</si>
  <si>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</si>
  <si>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</si>
  <si>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</si>
  <si>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</si>
  <si>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</si>
  <si>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</si>
  <si>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</si>
  <si>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</si>
  <si>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</si>
  <si>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</si>
  <si>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</si>
  <si>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</si>
  <si>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</si>
  <si>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</si>
  <si>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</si>
  <si>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</si>
  <si>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</si>
  <si>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</si>
  <si>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</si>
  <si>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</si>
  <si>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</si>
  <si>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</si>
  <si>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</si>
  <si>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</si>
  <si>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</si>
  <si>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</si>
  <si>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</si>
  <si>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</si>
  <si>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</si>
  <si>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</si>
  <si>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</si>
  <si>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</si>
  <si>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</si>
  <si>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</si>
  <si>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</si>
  <si>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</si>
  <si>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</si>
  <si>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</si>
  <si>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</si>
  <si>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</si>
  <si>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</si>
  <si>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</si>
  <si>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</si>
  <si>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</si>
  <si>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</si>
  <si>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</si>
  <si>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</si>
  <si>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</si>
  <si>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</si>
  <si>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</si>
  <si>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</si>
  <si>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</si>
  <si>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</si>
  <si>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</si>
  <si>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</si>
  <si>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</si>
  <si>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</si>
  <si>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</si>
  <si>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</si>
  <si>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</si>
  <si>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</si>
  <si>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</si>
  <si>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</si>
  <si>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</si>
  <si>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</si>
  <si>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</si>
  <si>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</si>
  <si>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</si>
  <si>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</si>
  <si>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</si>
  <si>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</si>
  <si>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</si>
  <si>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</si>
  <si>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</si>
  <si>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</si>
  <si>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</si>
  <si>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</si>
  <si>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</si>
  <si>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</si>
  <si>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</si>
  <si>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</si>
  <si>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</si>
  <si>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</si>
  <si>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</si>
  <si>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</si>
  <si>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</si>
  <si>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</si>
  <si>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</si>
  <si>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</si>
  <si>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</si>
  <si>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</si>
  <si>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</si>
  <si>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</si>
  <si>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</si>
  <si>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</si>
  <si>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</si>
  <si>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</si>
  <si>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</si>
  <si>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</si>
  <si>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</si>
  <si>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</si>
  <si>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</si>
  <si>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</si>
  <si>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</si>
  <si>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</si>
  <si>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</si>
  <si>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</si>
  <si>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</si>
  <si>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</si>
  <si>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</si>
  <si>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</si>
  <si>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</si>
  <si>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</si>
  <si>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</si>
  <si>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</si>
  <si>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</si>
  <si>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</si>
  <si>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</si>
  <si>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</si>
  <si>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</si>
  <si>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</si>
  <si>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</si>
  <si>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</si>
  <si>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</si>
  <si>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</si>
  <si>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</si>
  <si>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</si>
  <si>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</si>
  <si>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</si>
  <si>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</si>
  <si>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</si>
  <si>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</si>
  <si>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</si>
  <si>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</si>
  <si>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</si>
  <si>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</si>
  <si>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</si>
  <si>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</si>
  <si>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</si>
  <si>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</si>
  <si>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</si>
  <si>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</si>
  <si>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</si>
  <si>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</si>
  <si>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</si>
  <si>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</si>
  <si>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</si>
  <si>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</si>
  <si>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</si>
  <si>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</si>
  <si>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</si>
  <si>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</si>
  <si>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</si>
  <si>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</si>
  <si>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</si>
  <si>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</si>
  <si>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</si>
  <si>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</si>
  <si>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</si>
  <si>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</si>
  <si>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</si>
  <si>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</si>
  <si>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</si>
  <si>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</si>
  <si>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</si>
  <si>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</si>
  <si>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</si>
  <si>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</si>
  <si>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</si>
  <si>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</si>
  <si>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</si>
  <si>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</si>
  <si>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</si>
  <si>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</si>
  <si>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</si>
  <si>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</si>
  <si>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</si>
  <si>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</si>
  <si>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</si>
  <si>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</si>
  <si>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</si>
  <si>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</si>
  <si>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</si>
  <si>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</si>
  <si>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</si>
  <si>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</si>
  <si>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</si>
  <si>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</si>
  <si>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</si>
  <si>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</si>
  <si>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</si>
  <si>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</si>
  <si>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</si>
  <si>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</si>
  <si>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</si>
  <si>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</si>
  <si>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</si>
  <si>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</si>
  <si>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</si>
  <si>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</si>
  <si>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</si>
  <si>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</si>
  <si>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</si>
  <si>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</si>
  <si>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</si>
  <si>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</si>
  <si>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</si>
  <si>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</si>
  <si>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</si>
  <si>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</si>
  <si>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</si>
  <si>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</si>
  <si>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</si>
  <si>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</si>
  <si>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</si>
  <si>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</si>
  <si>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</si>
  <si>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</si>
  <si>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</si>
  <si>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</si>
  <si>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</si>
  <si>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</si>
  <si>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</si>
  <si>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</si>
  <si>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</si>
  <si>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</si>
  <si>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</si>
  <si>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</si>
  <si>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</si>
  <si>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</si>
  <si>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</si>
  <si>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</si>
  <si>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</si>
  <si>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</si>
  <si>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</si>
  <si>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</si>
  <si>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</si>
  <si>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</si>
  <si>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</si>
  <si>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</si>
  <si>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</si>
  <si>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</si>
  <si>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</si>
  <si>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</si>
  <si>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</si>
  <si>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</si>
  <si>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</si>
  <si>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</si>
  <si>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</si>
  <si>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</si>
  <si>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</si>
  <si>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</si>
  <si>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</si>
  <si>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</si>
  <si>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</si>
  <si>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</si>
  <si>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</si>
  <si>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</si>
  <si>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</si>
  <si>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</si>
  <si>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</si>
  <si>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</si>
  <si>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</si>
  <si>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</si>
  <si>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</si>
  <si>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</si>
  <si>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</si>
  <si>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</si>
  <si>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</si>
  <si>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</si>
  <si>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</si>
  <si>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</si>
  <si>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</si>
  <si>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</si>
  <si>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</si>
  <si>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</si>
  <si>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</si>
  <si>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</si>
  <si>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</si>
  <si>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</si>
  <si>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</si>
  <si>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</si>
  <si>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</si>
  <si>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</si>
  <si>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</si>
  <si>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</si>
  <si>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</si>
  <si>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</si>
  <si>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</si>
  <si>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</si>
  <si>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</si>
  <si>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</si>
  <si>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</si>
  <si>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</si>
  <si>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</si>
  <si>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</si>
  <si>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</si>
  <si>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</si>
  <si>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</si>
  <si>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</si>
  <si>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</si>
  <si>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</si>
  <si>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</si>
  <si>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</si>
  <si>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</si>
  <si>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</si>
  <si>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</si>
  <si>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</si>
  <si>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</si>
  <si>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</si>
  <si>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</si>
  <si>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</si>
  <si>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</si>
  <si>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</si>
  <si>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</si>
  <si>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</si>
  <si>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</si>
  <si>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</si>
  <si>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</si>
  <si>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</si>
  <si>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</si>
  <si>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</si>
  <si>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</si>
  <si>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</si>
  <si>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</si>
  <si>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</si>
  <si>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</si>
  <si>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</si>
  <si>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</si>
  <si>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</si>
  <si>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</si>
  <si>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</si>
  <si>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</si>
  <si>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</si>
  <si>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</si>
  <si>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</si>
  <si>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</si>
  <si>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</si>
  <si>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</si>
  <si>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</si>
  <si>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</si>
  <si>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</si>
  <si>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</si>
  <si>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</si>
  <si>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</si>
  <si>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</si>
  <si>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</si>
  <si>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</si>
  <si>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</si>
  <si>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</si>
  <si>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</si>
  <si>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</si>
  <si>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</si>
  <si>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</si>
  <si>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</si>
  <si>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</si>
  <si>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</si>
  <si>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</si>
  <si>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</si>
  <si>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</si>
  <si>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</si>
  <si>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</si>
  <si>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</si>
  <si>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</si>
  <si>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</si>
  <si>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</si>
  <si>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</si>
  <si>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</si>
  <si>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</si>
  <si>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</si>
  <si>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</si>
  <si>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</si>
  <si>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</si>
  <si>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</si>
  <si>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</si>
  <si>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</si>
  <si>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</si>
  <si>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</si>
  <si>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</si>
  <si>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</si>
  <si>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</si>
  <si>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</si>
  <si>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</si>
  <si>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</si>
  <si>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</si>
  <si>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</si>
  <si>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</si>
  <si>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</si>
  <si>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</si>
  <si>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</si>
  <si>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</si>
  <si>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</si>
  <si>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</si>
  <si>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</si>
  <si>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</si>
  <si>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</si>
  <si>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</si>
  <si>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</si>
  <si>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</si>
  <si>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</si>
  <si>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</si>
  <si>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</si>
  <si>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</si>
  <si>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</si>
  <si>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</si>
  <si>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</si>
  <si>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</si>
  <si>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</si>
  <si>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</si>
  <si>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</si>
  <si>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</si>
  <si>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</si>
  <si>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</si>
  <si>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</si>
  <si>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</si>
  <si>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</si>
  <si>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</si>
  <si>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</si>
  <si>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</si>
  <si>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</si>
  <si>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</si>
  <si>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</si>
  <si>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</si>
  <si>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</si>
  <si>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</si>
  <si>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</si>
  <si>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</si>
  <si>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</si>
  <si>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</si>
  <si>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</si>
  <si>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</si>
  <si>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</si>
  <si>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</si>
  <si>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</si>
  <si>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</si>
  <si>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</si>
  <si>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</si>
  <si>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</si>
  <si>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</si>
  <si>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</si>
  <si>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</si>
  <si>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</si>
  <si>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</si>
  <si>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</si>
  <si>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</si>
  <si>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</si>
  <si>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</si>
  <si>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</si>
  <si>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</si>
  <si>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</si>
  <si>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</si>
  <si>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</si>
  <si>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</si>
  <si>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</si>
  <si>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</si>
  <si>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</si>
  <si>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</si>
  <si>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</si>
  <si>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</si>
  <si>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</si>
  <si>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</si>
  <si>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</si>
  <si>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</si>
  <si>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</si>
  <si>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</si>
  <si>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</si>
  <si>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</si>
  <si>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</si>
  <si>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</si>
  <si>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</si>
  <si>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</si>
  <si>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</si>
  <si>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</si>
  <si>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</si>
  <si>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</si>
  <si>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</si>
  <si>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</si>
  <si>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</si>
  <si>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</si>
  <si>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</si>
  <si>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</si>
  <si>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</si>
  <si>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</si>
  <si>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</si>
  <si>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</si>
  <si>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</si>
  <si>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</si>
  <si>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</si>
  <si>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</si>
  <si>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</si>
  <si>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</si>
  <si>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</si>
  <si>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</si>
  <si>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</si>
  <si>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</si>
  <si>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</si>
  <si>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</si>
  <si>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</si>
  <si>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</si>
  <si>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</si>
  <si>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</si>
  <si>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</si>
  <si>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</si>
  <si>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</si>
  <si>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</si>
  <si>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</si>
  <si>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</si>
  <si>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</si>
  <si>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</si>
  <si>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</si>
  <si>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</si>
  <si>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</si>
  <si>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</si>
  <si>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</si>
  <si>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</si>
  <si>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</si>
  <si>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</si>
  <si>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</si>
  <si>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</si>
  <si>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</si>
  <si>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</si>
  <si>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</si>
  <si>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</si>
  <si>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</si>
  <si>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</si>
  <si>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</si>
  <si>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</si>
  <si>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</si>
  <si>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</si>
  <si>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</si>
  <si>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</si>
  <si>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</si>
  <si>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</si>
  <si>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</si>
  <si>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</si>
  <si>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</si>
  <si>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</si>
  <si>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</si>
  <si>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</si>
  <si>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</si>
  <si>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</si>
  <si>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</si>
  <si>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</si>
  <si>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</si>
  <si>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</si>
  <si>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</si>
  <si>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</si>
  <si>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</si>
  <si>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</si>
  <si>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</si>
  <si>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</si>
  <si>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</si>
  <si>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</si>
  <si>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</si>
  <si>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</si>
  <si>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</si>
  <si>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</si>
  <si>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</si>
  <si>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</si>
  <si>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</si>
  <si>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</si>
  <si>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</si>
  <si>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</si>
  <si>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</si>
  <si>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</si>
  <si>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</si>
  <si>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</si>
  <si>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</si>
  <si>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</si>
  <si>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</si>
  <si>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</si>
  <si>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</si>
  <si>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</si>
  <si>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</si>
  <si>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</si>
  <si>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</si>
  <si>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</si>
  <si>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</si>
  <si>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</si>
  <si>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</si>
  <si>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</si>
  <si>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</si>
  <si>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</si>
  <si>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</si>
  <si>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</si>
  <si>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</si>
  <si>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</si>
  <si>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</si>
  <si>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</si>
  <si>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</si>
  <si>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</si>
  <si>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</si>
  <si>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</si>
  <si>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</si>
  <si>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</si>
  <si>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</si>
  <si>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</si>
  <si>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</si>
  <si>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</si>
  <si>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</si>
  <si>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</si>
  <si>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</si>
  <si>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</si>
  <si>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</si>
  <si>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</si>
  <si>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</si>
  <si>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</si>
  <si>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</si>
  <si>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</si>
  <si>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</si>
  <si>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</si>
  <si>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</si>
  <si>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</si>
  <si>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</si>
  <si>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</si>
  <si>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</si>
  <si>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</si>
  <si>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</si>
  <si>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</si>
  <si>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</si>
  <si>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</si>
  <si>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</si>
  <si>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</si>
  <si>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</si>
  <si>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</si>
  <si>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</si>
  <si>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</si>
  <si>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</si>
  <si>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</si>
  <si>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</si>
  <si>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</si>
  <si>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</si>
  <si>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</si>
  <si>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</si>
  <si>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</si>
  <si>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</si>
  <si>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</si>
  <si>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</si>
  <si>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</si>
  <si>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</si>
  <si>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</si>
  <si>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</si>
  <si>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</si>
  <si>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</si>
  <si>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</si>
  <si>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</si>
  <si>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</si>
  <si>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</si>
  <si>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</si>
  <si>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</si>
  <si>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</si>
  <si>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</si>
  <si>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</si>
  <si>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</si>
  <si>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</si>
  <si>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</si>
  <si>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</si>
  <si>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</si>
  <si>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</si>
  <si>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</si>
  <si>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</si>
  <si>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</si>
  <si>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</si>
  <si>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</si>
  <si>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</si>
  <si>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</si>
  <si>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</si>
  <si>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</si>
  <si>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</si>
  <si>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</si>
  <si>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</si>
  <si>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</si>
  <si>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</si>
  <si>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</si>
  <si>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</si>
  <si>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</si>
  <si>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</si>
  <si>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</si>
  <si>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</si>
  <si>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</si>
  <si>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</si>
  <si>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</si>
  <si>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</si>
  <si>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</si>
  <si>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</si>
  <si>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</si>
  <si>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</si>
  <si>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</si>
  <si>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</si>
  <si>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</si>
  <si>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</si>
  <si>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</si>
  <si>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</si>
  <si>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</si>
  <si>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</si>
  <si>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</si>
  <si>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</si>
  <si>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</si>
  <si>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</si>
  <si>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</si>
  <si>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</si>
  <si>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</si>
  <si>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</si>
  <si>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</si>
  <si>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</si>
  <si>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</si>
  <si>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</si>
  <si>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</si>
  <si>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</si>
  <si>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</si>
  <si>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</si>
  <si>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</si>
  <si>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</si>
  <si>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</si>
  <si>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</si>
  <si>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</si>
  <si>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</si>
  <si>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</si>
  <si>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</si>
  <si>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</si>
  <si>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</si>
  <si>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</si>
  <si>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</si>
  <si>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</si>
  <si>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</si>
  <si>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</si>
  <si>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</si>
  <si>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</si>
  <si>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</si>
  <si>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</si>
  <si>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</si>
  <si>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</si>
  <si>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</si>
  <si>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</si>
  <si>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</si>
  <si>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</si>
  <si>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</si>
  <si>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</si>
  <si>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</si>
  <si>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</si>
  <si>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</si>
  <si>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</si>
  <si>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</si>
  <si>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</si>
  <si>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</si>
  <si>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</si>
  <si>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</si>
  <si>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</si>
  <si>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</si>
  <si>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</si>
  <si>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</si>
  <si>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</si>
  <si>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</si>
  <si>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</si>
  <si>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</si>
  <si>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</si>
  <si>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</si>
  <si>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</si>
  <si>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</si>
  <si>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</si>
  <si>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</si>
  <si>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</si>
  <si>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</si>
  <si>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</si>
  <si>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</si>
  <si>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</si>
  <si>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</si>
  <si>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</si>
  <si>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</si>
  <si>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</si>
  <si>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</si>
  <si>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</si>
  <si>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</si>
  <si>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</si>
  <si>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</si>
  <si>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</si>
  <si>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</si>
  <si>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</si>
  <si>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</si>
  <si>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</si>
  <si>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</si>
  <si>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</si>
  <si>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</si>
  <si>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</si>
  <si>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</si>
  <si>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</si>
  <si>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</si>
  <si>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</si>
  <si>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</si>
  <si>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</si>
  <si>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</si>
  <si>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</si>
  <si>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</si>
  <si>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</si>
  <si>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</si>
  <si>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</si>
  <si>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</si>
  <si>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</si>
  <si>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</si>
  <si>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</si>
  <si>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</si>
  <si>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</si>
  <si>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</si>
  <si>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</si>
  <si>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</si>
  <si>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</si>
  <si>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</si>
  <si>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</si>
  <si>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</si>
  <si>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</si>
  <si>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</si>
  <si>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</si>
  <si>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</si>
  <si>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</si>
  <si>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</si>
  <si>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</si>
  <si>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</si>
  <si>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</si>
  <si>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</si>
  <si>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</si>
  <si>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</si>
  <si>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</si>
  <si>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</si>
  <si>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</si>
  <si>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</si>
  <si>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</si>
  <si>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</si>
  <si>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</si>
  <si>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</si>
  <si>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</si>
  <si>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</si>
  <si>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</si>
  <si>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</si>
  <si>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</si>
  <si>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</si>
  <si>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</si>
  <si>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</si>
  <si>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</si>
  <si>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</si>
  <si>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</si>
  <si>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</si>
  <si>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</si>
  <si>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</si>
  <si>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</si>
  <si>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</si>
  <si>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</si>
  <si>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</si>
  <si>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</si>
  <si>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</si>
  <si>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</si>
  <si>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</si>
  <si>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</si>
  <si>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</si>
  <si>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</si>
  <si>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</si>
  <si>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</si>
  <si>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</si>
  <si>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</si>
  <si>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</si>
  <si>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</si>
  <si>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</si>
  <si>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</si>
  <si>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</si>
  <si>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</si>
  <si>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</si>
  <si>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</si>
  <si>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</si>
  <si>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</si>
  <si>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</si>
  <si>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</si>
  <si>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</si>
  <si>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</si>
  <si>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</si>
  <si>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</si>
  <si>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</si>
  <si>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</si>
  <si>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</si>
  <si>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</si>
  <si>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</si>
  <si>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</si>
  <si>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</si>
  <si>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</si>
  <si>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</si>
  <si>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</si>
  <si>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</si>
  <si>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</si>
  <si>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</si>
  <si>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</si>
  <si>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</si>
  <si>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</si>
  <si>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</si>
  <si>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</si>
  <si>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</si>
  <si>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</si>
  <si>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</si>
  <si>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</si>
  <si>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</si>
  <si>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</si>
  <si>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</si>
  <si>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</si>
  <si>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</si>
  <si>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</si>
  <si>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</si>
  <si>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</si>
  <si>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</si>
  <si>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</si>
  <si>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</si>
  <si>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</si>
  <si>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</si>
  <si>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</si>
  <si>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</si>
  <si>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</si>
  <si>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</si>
  <si>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</si>
  <si>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</si>
  <si>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</si>
  <si>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</si>
  <si>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</si>
  <si>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</si>
  <si>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</si>
  <si>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</si>
  <si>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</si>
  <si>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</si>
  <si>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</si>
  <si>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</si>
  <si>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</si>
  <si>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</si>
  <si>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</si>
  <si>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</si>
  <si>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</si>
  <si>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</si>
  <si>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</si>
  <si>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</si>
  <si>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</si>
  <si>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</si>
  <si>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</si>
  <si>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</si>
  <si>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</si>
  <si>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</si>
  <si>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</si>
  <si>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</si>
  <si>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</si>
  <si>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</si>
  <si>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</si>
  <si>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</si>
  <si>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</si>
  <si>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</si>
  <si>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</si>
  <si>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</si>
  <si>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</si>
  <si>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</si>
  <si>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</si>
  <si>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</si>
  <si>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</si>
  <si>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</si>
  <si>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</si>
  <si>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</si>
  <si>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</si>
  <si>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</si>
  <si>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</si>
  <si>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</si>
  <si>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</si>
  <si>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</si>
  <si>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</si>
  <si>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</si>
  <si>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</si>
  <si>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</si>
  <si>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</si>
  <si>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</si>
  <si>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</si>
  <si>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</si>
  <si>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</si>
  <si>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</si>
  <si>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</si>
  <si>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</si>
  <si>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</si>
  <si>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</si>
  <si>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</si>
  <si>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</si>
  <si>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</si>
  <si>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</si>
  <si>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</si>
  <si>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</si>
  <si>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</si>
  <si>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</si>
  <si>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</si>
  <si>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</si>
  <si>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</si>
  <si>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</si>
  <si>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</si>
  <si>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</si>
  <si>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</si>
  <si>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</si>
  <si>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</si>
  <si>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</si>
  <si>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</si>
  <si>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</si>
  <si>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</si>
  <si>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</si>
  <si>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</si>
  <si>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</si>
  <si>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</si>
  <si>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</si>
  <si>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</si>
  <si>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</si>
  <si>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</si>
  <si>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</si>
  <si>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</si>
  <si>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</si>
  <si>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</si>
  <si>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</si>
  <si>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</si>
  <si>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</si>
  <si>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</si>
  <si>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</si>
  <si>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</si>
  <si>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</si>
  <si>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</si>
  <si>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</si>
  <si>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</si>
  <si>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</si>
  <si>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</si>
  <si>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</si>
  <si>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</si>
  <si>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</si>
  <si>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</si>
  <si>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</si>
  <si>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</si>
  <si>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</si>
  <si>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</si>
  <si>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</si>
  <si>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</si>
  <si>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</si>
  <si>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</si>
  <si>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</si>
  <si>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</si>
  <si>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</si>
  <si>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</si>
  <si>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</si>
  <si>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</si>
  <si>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</si>
  <si>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</si>
  <si>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</si>
  <si>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</si>
  <si>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</si>
  <si>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</si>
  <si>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</si>
  <si>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</si>
  <si>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</si>
  <si>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</si>
  <si>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</si>
  <si>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</si>
  <si>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</si>
  <si>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</si>
  <si>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</si>
  <si>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</si>
  <si>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</si>
  <si>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</si>
  <si>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</si>
  <si>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</si>
  <si>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</si>
  <si>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</si>
  <si>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</si>
  <si>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</si>
  <si>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</si>
  <si>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</si>
  <si>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</si>
  <si>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</si>
  <si>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</si>
  <si>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</si>
  <si>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</si>
  <si>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</si>
  <si>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</si>
  <si>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</si>
  <si>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</si>
  <si>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</si>
  <si>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</si>
  <si>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</si>
  <si>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</si>
  <si>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</si>
  <si>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</si>
  <si>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</si>
  <si>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</si>
  <si>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</si>
  <si>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</si>
  <si>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</si>
  <si>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</si>
  <si>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</si>
  <si>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</si>
  <si>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</si>
  <si>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</si>
  <si>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</si>
  <si>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</si>
  <si>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</si>
  <si>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</si>
  <si>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</si>
  <si>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</si>
  <si>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</si>
  <si>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</si>
  <si>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</si>
  <si>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</si>
  <si>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</si>
  <si>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</si>
  <si>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</si>
  <si>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</si>
  <si>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</si>
  <si>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</si>
  <si>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</si>
  <si>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</si>
  <si>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</si>
  <si>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</si>
  <si>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</si>
  <si>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</si>
  <si>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</si>
  <si>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</si>
  <si>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</si>
  <si>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</si>
  <si>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</si>
  <si>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</si>
  <si>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</si>
  <si>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</si>
  <si>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</si>
  <si>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</si>
  <si>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</si>
  <si>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</si>
  <si>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</si>
  <si>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</si>
  <si>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</si>
  <si>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</si>
  <si>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</si>
  <si>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</si>
  <si>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</si>
  <si>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</si>
  <si>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</si>
  <si>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</si>
  <si>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</si>
  <si>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</si>
  <si>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</si>
  <si>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</si>
  <si>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</si>
  <si>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</si>
  <si>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</si>
  <si>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</si>
  <si>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</si>
  <si>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</si>
  <si>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</si>
  <si>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</si>
  <si>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</si>
  <si>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</si>
  <si>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</si>
  <si>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</si>
  <si>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</si>
  <si>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</si>
  <si>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</si>
  <si>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</si>
  <si>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</si>
  <si>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</si>
  <si>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</si>
  <si>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</si>
  <si>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</si>
  <si>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</si>
  <si>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</si>
  <si>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</si>
  <si>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</si>
  <si>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</si>
  <si>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</si>
  <si>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</si>
  <si>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</si>
  <si>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</si>
  <si>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</si>
  <si>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</si>
  <si>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</si>
  <si>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</si>
  <si>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</si>
  <si>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</si>
  <si>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</si>
  <si>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</si>
  <si>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</si>
  <si>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</si>
  <si>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</si>
  <si>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</si>
  <si>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</si>
  <si>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</si>
  <si>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</si>
  <si>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</si>
  <si>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</si>
  <si>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</si>
  <si>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</si>
  <si>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</si>
  <si>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</si>
  <si>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</si>
  <si>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</si>
  <si>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</si>
  <si>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</si>
  <si>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</si>
  <si>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</si>
  <si>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</si>
  <si>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</si>
  <si>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</si>
  <si>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</si>
  <si>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</si>
  <si>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</si>
  <si>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</si>
  <si>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</si>
  <si>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</si>
  <si>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</si>
  <si>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</si>
  <si>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</si>
  <si>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</si>
  <si>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</si>
  <si>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</si>
  <si>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</si>
  <si>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</si>
  <si>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</si>
  <si>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</si>
  <si>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</si>
  <si>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</si>
  <si>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</si>
  <si>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</si>
  <si>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</si>
  <si>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</si>
  <si>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</si>
  <si>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</si>
  <si>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</si>
  <si>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</si>
  <si>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</si>
  <si>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</si>
  <si>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</si>
  <si>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</si>
  <si>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</si>
  <si>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</si>
  <si>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</si>
  <si>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</si>
  <si>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</si>
  <si>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</si>
  <si>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</si>
  <si>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</si>
  <si>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</si>
  <si>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</si>
  <si>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</si>
  <si>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</si>
  <si>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</si>
  <si>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</si>
  <si>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</si>
  <si>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</si>
  <si>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</si>
  <si>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</si>
  <si>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</si>
  <si>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</si>
  <si>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</si>
  <si>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</si>
  <si>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</si>
  <si>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</si>
  <si>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</si>
  <si>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</si>
  <si>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</si>
  <si>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</si>
  <si>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</si>
  <si>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</si>
  <si>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</si>
  <si>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</si>
  <si>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</si>
  <si>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</si>
  <si>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</si>
  <si>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</si>
  <si>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</si>
  <si>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</si>
  <si>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</si>
  <si>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</si>
  <si>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</si>
  <si>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</si>
  <si>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</si>
  <si>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</si>
  <si>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</si>
  <si>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</si>
  <si>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</si>
  <si>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</si>
  <si>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</si>
  <si>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</si>
  <si>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</si>
  <si>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</si>
  <si>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</si>
  <si>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</si>
  <si>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</si>
  <si>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</si>
  <si>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</si>
  <si>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</si>
  <si>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</si>
  <si>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</si>
  <si>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</si>
  <si>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</si>
  <si>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</si>
  <si>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</si>
  <si>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</si>
  <si>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</si>
  <si>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</si>
  <si>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</si>
  <si>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</si>
  <si>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</si>
  <si>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</si>
  <si>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</si>
  <si>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</si>
  <si>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</si>
  <si>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</si>
  <si>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</si>
  <si>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</si>
  <si>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</si>
  <si>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</si>
  <si>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</si>
  <si>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</si>
  <si>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</si>
  <si>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</si>
  <si>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</si>
  <si>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</si>
  <si>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</si>
  <si>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</si>
  <si>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</si>
  <si>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</si>
  <si>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</si>
  <si>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</si>
  <si>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</si>
  <si>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</si>
  <si>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</si>
  <si>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</si>
  <si>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</si>
  <si>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</si>
  <si>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</si>
  <si>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</si>
  <si>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</si>
  <si>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</si>
  <si>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</si>
  <si>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</si>
  <si>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</si>
  <si>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</si>
  <si>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</si>
  <si>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</si>
  <si>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</si>
  <si>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</si>
  <si>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</si>
  <si>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</si>
  <si>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</si>
  <si>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</si>
  <si>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</si>
  <si>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</si>
  <si>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</si>
  <si>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</si>
  <si>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</si>
  <si>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</si>
  <si>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</si>
  <si>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</si>
  <si>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</si>
  <si>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</si>
  <si>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</si>
  <si>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</si>
  <si>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</si>
  <si>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</si>
  <si>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</si>
  <si>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</si>
  <si>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</si>
  <si>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</si>
  <si>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</si>
  <si>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</si>
  <si>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</si>
  <si>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</si>
  <si>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</si>
  <si>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</si>
  <si>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</si>
  <si>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</si>
  <si>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</si>
  <si>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</si>
  <si>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</si>
  <si>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</si>
  <si>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</si>
  <si>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</si>
  <si>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</si>
  <si>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</si>
  <si>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</si>
  <si>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</si>
  <si>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</si>
  <si>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</si>
  <si>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</si>
  <si>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</si>
  <si>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</si>
  <si>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</si>
  <si>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</si>
  <si>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</si>
  <si>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</si>
  <si>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</si>
  <si>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</si>
  <si>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</si>
  <si>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</si>
  <si>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</si>
  <si>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</si>
  <si>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</si>
  <si>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</si>
  <si>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</si>
  <si>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</si>
  <si>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</si>
  <si>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</si>
  <si>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</si>
  <si>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</si>
  <si>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</si>
  <si>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</si>
  <si>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</si>
  <si>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</si>
  <si>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</si>
  <si>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</si>
  <si>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</si>
  <si>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</si>
  <si>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</si>
  <si>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</si>
  <si>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</si>
  <si>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</si>
  <si>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</si>
  <si>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</si>
  <si>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</si>
  <si>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</si>
  <si>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</si>
  <si>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</si>
  <si>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</si>
  <si>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</si>
  <si>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</si>
  <si>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</si>
  <si>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</si>
  <si>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</si>
  <si>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</si>
  <si>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</si>
  <si>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</si>
  <si>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</si>
  <si>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</si>
  <si>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</si>
  <si>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</si>
  <si>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</si>
  <si>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</si>
  <si>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</si>
  <si>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</si>
  <si>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</si>
  <si>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</si>
  <si>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</si>
  <si>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</si>
  <si>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</si>
  <si>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</si>
  <si>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</si>
  <si>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</si>
  <si>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</si>
  <si>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</si>
  <si>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</si>
  <si>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</si>
  <si>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</si>
  <si>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</si>
  <si>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</si>
  <si>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</si>
  <si>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</si>
  <si>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</si>
  <si>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</si>
  <si>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</si>
  <si>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</si>
  <si>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</si>
  <si>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</si>
  <si>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</si>
  <si>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</si>
  <si>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</si>
  <si>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</si>
  <si>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</si>
  <si>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</si>
  <si>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</si>
  <si>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</si>
  <si>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</si>
  <si>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</si>
  <si>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</si>
  <si>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</si>
  <si>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</si>
  <si>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</si>
  <si>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</si>
  <si>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</si>
  <si>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</si>
  <si>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</si>
  <si>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</si>
  <si>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</si>
  <si>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</si>
  <si>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</si>
  <si>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</si>
  <si>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</si>
  <si>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</si>
  <si>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</si>
  <si>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</si>
  <si>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</si>
  <si>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</si>
  <si>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</si>
  <si>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</si>
  <si>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</si>
  <si>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</si>
  <si>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</si>
  <si>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</si>
  <si>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</si>
  <si>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</si>
  <si>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</si>
  <si>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</si>
  <si>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</si>
  <si>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</si>
  <si>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</si>
  <si>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</si>
  <si>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</si>
  <si>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</si>
  <si>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</si>
  <si>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</si>
  <si>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</si>
  <si>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</si>
  <si>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</si>
  <si>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</si>
  <si>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</si>
  <si>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</si>
  <si>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</si>
  <si>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</si>
  <si>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</si>
  <si>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</si>
  <si>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</si>
  <si>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</si>
  <si>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</si>
  <si>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</si>
  <si>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</si>
  <si>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</si>
  <si>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</si>
  <si>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</si>
  <si>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</si>
  <si>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</si>
  <si>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</si>
  <si>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</si>
  <si>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</si>
  <si>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</si>
  <si>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</si>
  <si>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</si>
  <si>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</si>
  <si>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</si>
  <si>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</si>
  <si>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</si>
  <si>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</si>
  <si>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</si>
  <si>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</si>
  <si>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</si>
  <si>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</si>
  <si>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</si>
  <si>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</si>
  <si>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</si>
  <si>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</si>
  <si>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</si>
  <si>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</si>
  <si>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</si>
  <si>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</si>
  <si>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</si>
  <si>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</si>
  <si>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</si>
  <si>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</si>
  <si>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</si>
  <si>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</si>
  <si>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</si>
  <si>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</si>
  <si>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</si>
  <si>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</si>
  <si>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</si>
  <si>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</si>
  <si>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</si>
  <si>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</si>
  <si>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</si>
  <si>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</si>
  <si>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</si>
  <si>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</si>
  <si>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</si>
  <si>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</si>
  <si>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</si>
  <si>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</si>
  <si>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</si>
  <si>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</si>
  <si>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</si>
  <si>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</si>
  <si>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</si>
  <si>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</si>
  <si>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</si>
  <si>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</si>
  <si>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</si>
  <si>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</si>
  <si>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</si>
  <si>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</si>
  <si>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</si>
  <si>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</si>
  <si>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</si>
  <si>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</si>
  <si>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</si>
  <si>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</si>
  <si>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</si>
  <si>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</si>
  <si>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</si>
  <si>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</si>
  <si>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</si>
  <si>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</si>
  <si>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</si>
  <si>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</si>
  <si>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</si>
  <si>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</si>
  <si>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</si>
  <si>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</si>
  <si>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</si>
  <si>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</si>
  <si>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</si>
  <si>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</si>
  <si>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</si>
  <si>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</si>
  <si>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</si>
  <si>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</si>
  <si>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</si>
  <si>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</si>
  <si>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</si>
  <si>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</si>
  <si>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</si>
  <si>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</si>
  <si>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</si>
  <si>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</si>
  <si>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</si>
  <si>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</si>
  <si>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</si>
  <si>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</si>
  <si>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</si>
  <si>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</si>
  <si>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</si>
  <si>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</si>
  <si>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</si>
  <si>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</si>
  <si>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</si>
  <si>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</si>
  <si>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</si>
  <si>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</si>
  <si>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</si>
  <si>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</si>
  <si>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</si>
  <si>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</si>
  <si>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</si>
  <si>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</si>
  <si>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</si>
  <si>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</si>
  <si>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</si>
  <si>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</si>
  <si>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</si>
  <si>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</si>
  <si>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</si>
  <si>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</si>
  <si>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</si>
  <si>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</si>
  <si>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</si>
  <si>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</si>
  <si>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</si>
  <si>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</si>
  <si>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</si>
  <si>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</si>
  <si>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</si>
  <si>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</si>
  <si>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</si>
  <si>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</si>
  <si>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</si>
  <si>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</si>
  <si>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</si>
  <si>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</si>
  <si>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</si>
  <si>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</si>
  <si>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</si>
  <si>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</si>
  <si>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</si>
  <si>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</si>
  <si>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</si>
  <si>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</si>
  <si>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</si>
  <si>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</si>
  <si>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</si>
  <si>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</si>
  <si>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</si>
  <si>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</si>
  <si>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</si>
  <si>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</si>
  <si>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</si>
  <si>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</si>
  <si>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</si>
  <si>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</si>
  <si>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</si>
  <si>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</si>
  <si>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</si>
  <si>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</si>
  <si>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</si>
  <si>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</si>
  <si>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</si>
  <si>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</si>
  <si>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</si>
  <si>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</si>
  <si>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</si>
  <si>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</si>
  <si>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</si>
  <si>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</si>
  <si>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</si>
  <si>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</si>
  <si>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</si>
  <si>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</si>
  <si>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</si>
  <si>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</si>
  <si>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</si>
  <si>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</si>
  <si>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</si>
  <si>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</si>
  <si>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</si>
  <si>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</si>
  <si>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</si>
  <si>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</si>
  <si>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</si>
  <si>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</si>
  <si>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</si>
  <si>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</si>
  <si>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</si>
  <si>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</si>
  <si>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</si>
  <si>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</si>
  <si>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</si>
  <si>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</si>
  <si>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</si>
  <si>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</si>
  <si>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</si>
  <si>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</si>
  <si>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</si>
  <si>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</si>
  <si>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</si>
  <si>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</si>
  <si>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</si>
  <si>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</si>
  <si>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</si>
  <si>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</si>
  <si>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</si>
  <si>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</si>
  <si>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</si>
  <si>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</si>
  <si>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</si>
  <si>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</si>
  <si>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</si>
  <si>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</si>
  <si>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</si>
  <si>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</si>
  <si>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</si>
  <si>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</si>
  <si>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</si>
  <si>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</si>
  <si>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</si>
  <si>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</si>
  <si>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</si>
  <si>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</si>
  <si>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</si>
  <si>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</si>
  <si>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</si>
  <si>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</si>
  <si>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</si>
  <si>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</si>
  <si>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</si>
  <si>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</si>
  <si>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</si>
  <si>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</si>
  <si>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</si>
  <si>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</si>
  <si>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</si>
  <si>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</si>
  <si>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</si>
  <si>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</si>
  <si>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</si>
  <si>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</si>
  <si>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</si>
  <si>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</si>
  <si>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</si>
  <si>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</si>
  <si>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</si>
  <si>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</si>
  <si>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</si>
  <si>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</si>
  <si>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</si>
  <si>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</si>
  <si>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</si>
  <si>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</si>
  <si>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</si>
  <si>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</si>
  <si>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</si>
  <si>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</si>
  <si>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</si>
  <si>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</si>
  <si>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</si>
  <si>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</si>
  <si>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</si>
  <si>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</si>
  <si>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</si>
  <si>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</si>
  <si>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</si>
  <si>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</si>
  <si>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</si>
  <si>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</si>
  <si>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</si>
  <si>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</si>
  <si>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</si>
  <si>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</si>
  <si>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</si>
  <si>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</si>
  <si>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</si>
  <si>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</si>
  <si>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</si>
  <si>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</si>
  <si>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</si>
  <si>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</si>
  <si>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</si>
  <si>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</si>
  <si>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</si>
  <si>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</si>
  <si>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</si>
  <si>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</si>
  <si>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</si>
  <si>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</si>
  <si>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</si>
  <si>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</si>
  <si>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</si>
  <si>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</si>
  <si>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</si>
  <si>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</si>
  <si>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</si>
  <si>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</si>
  <si>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</si>
  <si>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</si>
  <si>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</si>
  <si>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</si>
  <si>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</si>
  <si>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</si>
  <si>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</si>
  <si>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</si>
  <si>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</si>
  <si>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</si>
  <si>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</si>
  <si>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</si>
  <si>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</si>
  <si>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</si>
  <si>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</si>
  <si>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</si>
  <si>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</si>
  <si>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</si>
  <si>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</si>
  <si>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</si>
  <si>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</si>
  <si>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</si>
  <si>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</si>
  <si>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</si>
  <si>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</si>
  <si>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</si>
  <si>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</si>
  <si>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</si>
  <si>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</si>
  <si>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</si>
  <si>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</si>
  <si>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</si>
  <si>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</si>
  <si>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</si>
  <si>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</si>
  <si>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</si>
  <si>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</si>
  <si>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</si>
  <si>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</si>
  <si>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</si>
  <si>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</si>
  <si>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</si>
  <si>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</si>
  <si>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</si>
  <si>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</si>
  <si>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</si>
  <si>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</si>
  <si>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</si>
  <si>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</si>
  <si>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</si>
  <si>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</si>
  <si>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</si>
  <si>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</si>
  <si>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</si>
  <si>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</si>
  <si>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</si>
  <si>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</si>
  <si>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</si>
  <si>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</si>
  <si>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</si>
  <si>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</si>
  <si>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</si>
  <si>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</si>
  <si>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</si>
  <si>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</si>
  <si>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</si>
  <si>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</si>
  <si>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</si>
  <si>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</si>
  <si>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</si>
  <si>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</si>
  <si>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</si>
  <si>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</si>
  <si>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</si>
  <si>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</si>
  <si>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</si>
  <si>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</si>
  <si>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</si>
  <si>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</si>
  <si>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</si>
  <si>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</si>
  <si>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</si>
  <si>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</si>
  <si>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</si>
  <si>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</si>
  <si>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</si>
  <si>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</si>
  <si>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</si>
  <si>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</si>
  <si>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</si>
  <si>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</si>
  <si>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</si>
  <si>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</si>
  <si>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</si>
  <si>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</si>
  <si>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</si>
  <si>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</si>
  <si>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</si>
  <si>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</si>
  <si>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</si>
  <si>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</si>
  <si>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</si>
  <si>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</si>
  <si>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</si>
  <si>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</si>
  <si>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</si>
  <si>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</si>
  <si>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</si>
  <si>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</si>
  <si>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</si>
  <si>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</si>
  <si>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</si>
  <si>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</si>
  <si>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</si>
  <si>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</si>
  <si>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</si>
  <si>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</si>
  <si>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</si>
  <si>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</si>
  <si>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</si>
  <si>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</si>
  <si>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</si>
  <si>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</si>
  <si>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</si>
  <si>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</si>
  <si>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</si>
  <si>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</si>
  <si>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</si>
  <si>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</si>
  <si>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</si>
  <si>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</si>
  <si>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</si>
  <si>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</si>
  <si>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</si>
  <si>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</si>
  <si>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</si>
  <si>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</si>
  <si>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</si>
  <si>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</si>
  <si>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</si>
  <si>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</si>
  <si>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</si>
  <si>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</si>
  <si>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</si>
  <si>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</si>
  <si>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</si>
  <si>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</si>
  <si>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</si>
  <si>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</si>
  <si>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</si>
  <si>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</si>
  <si>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</si>
  <si>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</si>
  <si>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</si>
  <si>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</si>
  <si>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</si>
  <si>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</si>
  <si>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</si>
  <si>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</si>
  <si>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</si>
  <si>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</si>
  <si>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</si>
  <si>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</si>
  <si>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</si>
  <si>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</si>
  <si>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</si>
  <si>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</si>
  <si>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</si>
  <si>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</si>
  <si>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</si>
  <si>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</si>
  <si>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</si>
  <si>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</si>
  <si>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</si>
  <si>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</si>
  <si>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</si>
  <si>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</si>
  <si>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</si>
  <si>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</si>
  <si>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</si>
  <si>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</si>
  <si>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</si>
  <si>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</si>
  <si>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</si>
  <si>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</si>
  <si>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</si>
  <si>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</si>
  <si>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</si>
  <si>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</si>
  <si>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</si>
  <si>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</si>
  <si>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</si>
  <si>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</si>
  <si>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</si>
  <si>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</si>
  <si>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</si>
  <si>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</si>
  <si>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</si>
  <si>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</si>
  <si>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</si>
  <si>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</si>
  <si>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</si>
  <si>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</si>
  <si>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</si>
  <si>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</si>
  <si>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</si>
  <si>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</si>
  <si>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</si>
  <si>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</si>
  <si>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</si>
  <si>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</si>
  <si>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</si>
  <si>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</si>
  <si>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</si>
  <si>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</si>
  <si>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</si>
  <si>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</si>
  <si>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</si>
  <si>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</si>
  <si>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</si>
  <si>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</si>
  <si>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</si>
  <si>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</si>
  <si>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</si>
  <si>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</si>
  <si>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</si>
  <si>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</si>
  <si>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</si>
  <si>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</si>
  <si>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</si>
  <si>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</si>
  <si>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</si>
  <si>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</si>
  <si>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</si>
  <si>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</si>
  <si>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</si>
  <si>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</si>
  <si>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</si>
  <si>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</si>
  <si>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</si>
  <si>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</si>
  <si>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</si>
  <si>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33 min // 39 km</t>
  </si>
  <si>
    <t>PCM-20251026-00000742</t>
  </si>
  <si>
    <t xml:space="preserve">ETA 110 min </t>
  </si>
  <si>
    <t>PCM-20251026-00000750</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</si>
  <si>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</si>
  <si>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</si>
  <si>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</si>
  <si>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</si>
  <si>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</si>
  <si>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</si>
  <si>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PCM-20251026-00000687</t>
  </si>
  <si>
    <t>120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</si>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</sst>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293.47410011573811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12.979111689812271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45956.422526041664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45956.422526041664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45956.422526041664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45956.422526041664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45956.422526041664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45956.422526041664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45956.422526041664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45956.422526041664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45956.422526041664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45956.422526041664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45956.422526041664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45956.422526041664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45956.422526041664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45956.422526041664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45956.422526041664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45956.422526041664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45956.422526041664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45956.422526041664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45956.422526041664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45956.422526041664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45956.422526041664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45956.422526041664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45956.422526041664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45956.422526041664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45956.422526041664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45956.422526041664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45956.422526041664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45956.422526041664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45956.422526041664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45956.422526041664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45956.422526041664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45956.422526041664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45956.422526041664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45956.422526041664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45956.422526041664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45956.422526041664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45956.422526041664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45956.422526041664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45956.422526041664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45956.422526041664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45956.422526041664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45956.422526041664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45956.422526041664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45956.422526041664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45956.422526041664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45956.422526041664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45956.422526041664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45956.422526041664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45956.422526041664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45956.422526041664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45956.422526041664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45956.422526041664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45956.422526041664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45956.422526041664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45956.422526041664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12DD1D9-0618-4306-A203-2A2A2C30A9E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131.42268807870278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11.926750578699284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45956.422526041664</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2.4146412033587694E-2</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27358</v>
      </c>
      <c r="E7" s="114" t="s">
        <v>38998</v>
      </c>
      <c r="F7" s="115">
        <v>45956.399513888886</v>
      </c>
      <c r="G7" s="116">
        <f ca="1">IFERROR(NOW()-F7,"-")</f>
        <v>2.3012152778392192E-2</v>
      </c>
      <c r="H7" s="115">
        <v>45956.389791666668</v>
      </c>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45956.422526041664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45956.422526041664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45956.422526041664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45956.422526041664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45956.422526041664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45956.422526041664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45956.422526041664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45956.422526041664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45956.422526041664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45956.422526041664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45956.422526041664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45956.422526041664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45956.422526041664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45956.422526041664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45956.422526041664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45956.422526041664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45956.422526041664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45956.422526041664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45956.422526041664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45956.422526041664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45956.422526041664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45956.422526041664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45956.422526041664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45956.422526041664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45956.422526041664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45956.422526041664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45956.422526041664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45956.422526041664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45956.422526041664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45956.422526041664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45956.422526041664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45956.422526041664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45956.422526041664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45956.422526041664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45956.422526041664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45956.422526041664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45956.422526041664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45956.422526041664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45956.422526041664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45956.422526041664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45956.422526041664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45956.422526041664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45956.422526041664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45956.422526041664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45956.422526041664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45956.422526041664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45956.422526041664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45956.422526041664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45956.422526041664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45956.422526041664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45956.422526041664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45956.422526041664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45956.422526041664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45956.422526041664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45956.422526041664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45956.422526041664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45956.422526041664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45956.422526041664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45956.422526041664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45956.422526041664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45956.422526041664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45956.422526041664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45956.422526041664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45956.422526041664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45956.422526041664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45956.422526041664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45956.422526041664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45956.422526041664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45956.422526041664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45956.422526041664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45956.422526041664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45956.422526041664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45956.422526041664</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45956.422526041664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45956.422526041664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45956.422526041664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45956.422526041664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45956.422526041664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45956.422526041664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45956.422526041664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45956.422526041664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45956.422526041664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45956.422526041664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45956.422526041664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45956.422526041664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45956.422526041664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45956.422526041664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45956.422526041664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45956.422526041664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45956.422526041664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45956.422526041664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45956.422526041664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45956.422526041664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45956.422526041664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45956.422526041664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45956.422526041664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45956.422526041664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45956.422526041664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45956.422526041664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45956.422526041664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45956.422526041664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45956.422526041664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45956.422526041664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45956.422526041664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45956.422526041664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45956.422526041664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45956.422526041664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45956.422526041664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45956.422526041664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45956.422526041664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45956.422526041664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45956.422526041664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45956.422526041664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45956.422526041664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45956.422526041664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45956.422526041664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45956.422526041664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45956.422526041664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45956.422526041664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45956.422526041664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45956.422526041664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45956.422526041664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45956.422526041664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45956.422526041664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45956.422526041664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45956.422526041664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45956.422526041664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45956.422526041664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45956.422526041664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45956.422526041664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45956.422526041664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45956.422526041664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45956.422526041664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45956.422526041664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45956.422526041664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45956.422526041664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45956.422526041664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45956.422526041664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45956.422526041664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45956.422526041664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45956.422526041664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45956.422526041664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45956.422526041664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45956.422526041664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45956.422526041664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45956.422526041664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45956.422526041664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45956.422526041664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45956.422526041664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45956.422526041664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45956.422526041664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45956.422526041664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45956.422526041664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45956.422526041664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45956.422526041664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45956.422526041664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45956.422526041664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45956.422526041664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45956.422526041664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45956.422526041664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45956.422526041664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45956.422526041664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45956.422526041664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45956.422526041664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45956.422526041664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45956.422526041664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45956.422526041664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45956.422526041664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45956.422526041664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45956.422526041664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45956.422526041664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45956.422526041664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45956.422526041664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45956.422526041664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45956.422526041664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45956.422526041664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45956.422526041664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45956.422526041664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45956.422526041664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45956.422526041664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45956.422526041664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45956.422526041664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45956.422526041664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45956.422526041664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45956.422526041664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45956.422526041664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45956.422526041664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45956.422526041664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45956.422526041664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45956.422526041664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45956.422526041664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45956.422526041664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45956.422526041664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45956.422526041664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45956.422526041664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45956.422526041664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45956.422526041664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45956.422526041664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45956.422526041664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45956.422526041664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45956.422526041664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45956.422526041664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45956.422526041664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45956.422526041664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45956.422526041664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45956.422526041664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45956.422526041664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45956.422526041664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45956.422526041664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45956.422526041664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45956.422526041664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45956.422526041664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45956.422526041664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45956.422526041664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45956.422526041664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45956.422526041664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45956.422526041664</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45956.422526041664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45956.422526041664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45956.422526041664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45956.422526041664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45956.422526041664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45956.422526041664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45956.422526041664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45956.422526041664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45956.422526041664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45956.422526041664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45956.422526041664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45956.422526041664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45956.422526041664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45956.422526041664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45956.422526041664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45956.422526041664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45956.422526041664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45956.422526041664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45956.422526041664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45956.422526041664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45956.422526041664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45956.422526041664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45956.422526041664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45956.422526041664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45956.422526041664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45956.422526041664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45956.422526041664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45956.422526041664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45956.422526041664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45956.422526041664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45956.422526041664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45956.422526041664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45956.422526041664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45956.422526041664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45956.422526041664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45956.422526041664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45956.422526041664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45956.422526041664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45956.422526041664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45956.422526041664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45956.422526041664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45956.422526041664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45956.422526041664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45956.422526041664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45956.422526041664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45956.422526041664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45956.422526041664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45956.422526041664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45956.422526041664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45956.422526041664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45956.422526041664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45956.422526041664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45956.422526041664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45956.422526041664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45956.422526041664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45956.422526041664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45956.422526041664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45956.422526041664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45956.422526041664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45956.422526041664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45956.422526041664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45956.422526041664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45956.422526041664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45956.422526041664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45956.422526041664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45956.422526041664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45956.422526041664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45956.422526041664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45956.422526041664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45956.422526041664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45956.422526041664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45956.422526041664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45956.422526041664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45956.422526041664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45956.422526041664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45956.422526041664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45956.422526041664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45956.422526041664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45956.422526041664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45956.422526041664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45956.422526041664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45956.422526041664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45956.422526041664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45956.422526041664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45956.422526041664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45956.422526041664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45956.422526041664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45956.422526041664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45956.422526041664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45956.422526041664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45956.422526041664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45956.422526041664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45956.422526041664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45956.422526041664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45956.422526041664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45956.422526041664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45956.422526041664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45956.422526041664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45956.422526041664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45956.422526041664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45956.422526041664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45956.422526041664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45956.422526041664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45956.422526041664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45956.422526041664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45956.422526041664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45956.422526041664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45956.422526041664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45956.422526041664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45956.422526041664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45956.422526041664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45956.422526041664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45956.422526041664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45956.422526041664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45956.422526041664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45956.422526041664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45956.422526041664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45956.422526041664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45956.422526041664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45956.422526041664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45956.422526041664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45956.422526041664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45956.422526041664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45956.422526041664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45956.422526041664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45956.422526041664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45956.422526041664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45956.422526041664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45956.422526041664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45956.422526041664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45956.422526041664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45956.422526041664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45956.422526041664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45956.422526041664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45956.422526041664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45956.422526041664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45956.422526041664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45956.422526041664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45956.422526041664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45956.422526041664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45956.422526041664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45956.422526041664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45956.422526041664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45956.422526041664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45956.422526041664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45956.422526041664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45956.422526041664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45956.422526041664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45956.422526041664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45956.422526041664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45956.422526041664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45956.422526041664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45956.422526041664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45956.422526041664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45956.422526041664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45956.422526041664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45956.422526041664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45956.422526041664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45956.422526041664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45956.422526041664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45956.422526041664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45956.422526041664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45956.422526041664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45956.422526041664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45956.422526041664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45956.422526041664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45956.422526041664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45956.422526041664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45956.422526041664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45956.422526041664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45956.422526041664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45956.422526041664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45956.422526041664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45956.422526041664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45956.422526041664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45956.422526041664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45956.422526041664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45956.422526041664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45956.422526041664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45956.422526041664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45956.422526041664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45956.422526041664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45956.422526041664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45956.422526041664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45956.422526041664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45956.422526041664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45956.422526041664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45956.422526041664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45956.422526041664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45956.422526041664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45956.422526041664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45956.422526041664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45956.422526041664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45956.422526041664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45956.422526041664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45956.422526041664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45956.422526041664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45956.422526041664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45956.422526041664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45956.422526041664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45956.422526041664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45956.422526041664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45956.422526041664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45956.422526041664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45956.422526041664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45956.422526041664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45956.422526041664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45956.422526041664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45956.422526041664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45956.422526041664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45956.422526041664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45956.422526041664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45956.422526041664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45956.422526041664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45956.422526041664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45956.422526041664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45956.422526041664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45956.422526041664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45956.422526041664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45956.422526041664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45956.422526041664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45956.422526041664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45956.422526041664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45956.422526041664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45956.422526041664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45956.422526041664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45956.422526041664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45956.422526041664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45956.422526041664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45956.422526041664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45956.422526041664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45956.422526041664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45956.422526041664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45956.422526041664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45956.422526041664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45956.422526041664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45956.422526041664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45956.422526041664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45956.422526041664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45956.422526041664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45956.422526041664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45956.422526041664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45956.422526041664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45956.422526041664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45956.422526041664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45956.422526041664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45956.422526041664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45956.422526041664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45956.422526041664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45956.422526041664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45956.422526041664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45956.422526041664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45956.422526041664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45956.422526041664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45956.422526041664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45956.422526041664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45956.422526041664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45956.422526041664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45956.422526041664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45956.422526041664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45956.422526041664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45956.422526041664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45956.422526041664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45956.422526041664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45956.422526041664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45956.422526041664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45956.422526041664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45956.422526041664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45956.422526041664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45956.422526041664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45956.422526041664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45956.422526041664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45956.422526041664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45956.422526041664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45956.422526041664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45956.422526041664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45956.422526041664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45956.422526041664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45956.422526041664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45956.422526041664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45956.422526041664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45956.422526041664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45956.422526041664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45956.422526041664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45956.422526041664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45956.422526041664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45956.422526041664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45956.422526041664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45956.422526041664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45956.422526041664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45956.422526041664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45956.422526041664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45956.422526041664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45956.422526041664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45956.422526041664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45956.422526041664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45956.422526041664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45956.422526041664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45956.422526041664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45956.422526041664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45956.422526041664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45956.422526041664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45956.422526041664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45956.422526041664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45956.422526041664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45956.422526041664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45956.422526041664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45956.422526041664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45956.422526041664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45956.422526041664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45956.422526041664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45956.422526041664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45956.422526041664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45956.422526041664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45956.422526041664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45956.422526041664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45956.422526041664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45956.422526041664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45956.422526041664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45956.422526041664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45956.422526041664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45956.422526041664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45956.422526041664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45956.422526041664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45956.422526041664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45956.422526041664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45956.422526041664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45956.422526041664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45956.422526041664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45956.422526041664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45956.422526041664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45956.422526041664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45956.422526041664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45956.422526041664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45956.422526041664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45956.422526041664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45956.422526041664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45956.422526041664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45956.422526041664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45956.422526041664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45956.422526041664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45956.422526041664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45956.422526041664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45956.422526041664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45956.422526041664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45956.422526041664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45956.422526041664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45956.422526041664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45956.422526041664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45956.422526041664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45956.422526041664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45956.422526041664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45956.422526041664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45956.422526041664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45956.422526041664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45956.422526041664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45956.422526041664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45956.422526041664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45956.422526041664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45956.422526041664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45956.422526041664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45956.422526041664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45956.422526041664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45956.422526041664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45956.422526041664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45956.422526041664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45956.422526041664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45956.422526041664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45956.422526041664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45956.422526041664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45956.422526041664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45956.422526041664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45956.422526041664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45956.422526041664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45956.422526041664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45956.422526041664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45956.422526041664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45956.422526041664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45956.422526041664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45956.422526041664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45956.422526041664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45956.422526041664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45956.422526041664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45956.422526041664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45956.422526041664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45956.422526041664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45956.422526041664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45956.422526041664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45956.422526041664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45956.422526041664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45956.422526041664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45956.422526041664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45956.422526041664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45956.422526041664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45956.422526041664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45956.422526041664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45956.422526041664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45956.422526041664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45956.422526041664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45956.422526041664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45956.422526041664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45956.422526041664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45956.422526041664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45956.422526041664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45956.422526041664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45956.422526041664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45956.422526041664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45956.422526041664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45956.422526041664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45956.422526041664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45956.422526041664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45956.422526041664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45956.422526041664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45956.422526041664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45956.422526041664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45956.422526041664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45956.422526041664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45956.422526041664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45956.422526041664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45956.422526041664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45956.422526041664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45956.422526041664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45956.422526041664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45956.422526041664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45956.422526041664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45956.422526041664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45956.422526041664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45956.422526041664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45956.422526041664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45956.422526041664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45956.422526041664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45956.422526041664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45956.422526041664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45956.422526041664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45956.422526041664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45956.422526041664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45956.422526041664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45956.422526041664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45956.422526041664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45956.422526041664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45956.422526041664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45956.422526041664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45956.422526041664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45956.422526041664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45956.422526041664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45956.422526041664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45956.422526041664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45956.422526041664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45956.422526041664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45956.422526041664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45956.422526041664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45956.422526041664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45956.422526041664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45956.422526041664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45956.422526041664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45956.422526041664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45956.422526041664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45956.422526041664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45956.422526041664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45956.422526041664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45956.422526041664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45956.422526041664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45956.422526041664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45956.422526041664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45956.422526041664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45956.422526041664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45956.422526041664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45956.422526041664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45956.422526041664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45956.422526041664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45956.422526041664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45956.422526041664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45956.422526041664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45956.422526041664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45956.422526041664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45956.422526041664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45956.422526041664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45956.422526041664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45956.422526041664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45956.422526041664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45956.422526041664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45956.422526041664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45956.422526041664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45956.422526041664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45956.422526041664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45956.422526041664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45956.422526041664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45956.422526041664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45956.422526041664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45956.422526041664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45956.422526041664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45956.422526041664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45956.422526041664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45956.422526041664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45956.422526041664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45956.422526041664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45956.422526041664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45956.422526041664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45956.422526041664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45956.422526041664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45956.422526041664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45956.422526041664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45956.422526041664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45956.422526041664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45956.422526041664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45956.422526041664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45956.422526041664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45956.422526041664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45956.422526041664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45956.422526041664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45956.422526041664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45956.422526041664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45956.422526041664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45956.422526041664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45956.422526041664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45956.422526041664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45956.422526041664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45956.422526041664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45956.422526041664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45956.422526041664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45956.422526041664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45956.422526041664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45956.422526041664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45956.422526041664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45956.422526041664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45956.422526041664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45956.422526041664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45956.422526041664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45956.422526041664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45956.422526041664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45956.422526041664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45956.422526041664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45956.422526041664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45956.422526041664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45956.422526041664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45956.422526041664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45956.422526041664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45956.422526041664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45956.422526041664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45956.422526041664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45956.422526041664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45956.422526041664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45956.422526041664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45956.422526041664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45956.422526041664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45956.422526041664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45956.422526041664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45956.422526041664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45956.422526041664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45956.422526041664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45956.422526041664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45956.422526041664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45956.422526041664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45956.422526041664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45956.422526041664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45956.422526041664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45956.422526041664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45956.422526041664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45956.422526041664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45956.422526041664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45956.422526041664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45956.422526041664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45956.422526041664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45956.422526041664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45956.422526041664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45956.422526041664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45956.422526041664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45956.422526041664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45956.422526041664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45956.422526041664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45956.422526041664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45956.422526041664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45956.422526041664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45956.422526041664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45956.422526041664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45956.422526041664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45956.422526041664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45956.422526041664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45956.422526041664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45956.422526041664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45956.422526041664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45956.422526041664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45956.422526041664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45956.422526041664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45956.422526041664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45956.422526041664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45956.422526041664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45956.422526041664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45956.422526041664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45956.422526041664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45956.422526041664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45956.422526041664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45956.422526041664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45956.422526041664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45956.422526041664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45956.422526041664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45956.422526041664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45956.422526041664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45956.422526041664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45956.422526041664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45956.422526041664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45956.422526041664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45956.422526041664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45956.422526041664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45956.422526041664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45956.422526041664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45956.422526041664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45956.422526041664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45956.422526041664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45956.422526041664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45956.422526041664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45956.422526041664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45956.422526273149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45956.422526273149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45956.422526273149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45956.422526273149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45956.422526273149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45956.422526273149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45956.422526273149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45956.422526273149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45956.422526273149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45956.422526273149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45956.422526273149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45956.422526273149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45956.422526273149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45956.422526273149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45956.422526273149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45956.422526273149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45956.422526273149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45956.422526273149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45956.422526273149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45956.422526273149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45956.422526273149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45956.422526273149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45956.422526273149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45956.422526273149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45956.422526273149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45956.422526273149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45956.422526273149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45956.422526273149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45956.422526273149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45956.422526273149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45956.422526273149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45956.422526273149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45956.422526273149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45956.422526273149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45956.422526273149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45956.422526273149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45956.422526273149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45956.422526273149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45956.422526273149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45956.422526273149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45956.422526273149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45956.422526273149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45956.422526273149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45956.422526273149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45956.422526273149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45956.422526273149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45956.422526273149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45956.422526273149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45956.422526273149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45956.422526273149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45956.422526273149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45956.422526273149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45956.422526273149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45956.422526273149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45956.422526273149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45956.422526273149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45956.422526273149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45956.422526273149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45956.422526273149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45956.422526273149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45956.422526273149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45956.422526273149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45956.422526273149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45956.422526273149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45956.422526273149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45956.422526273149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45956.422526273149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45956.422526273149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45956.422526273149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45956.422526273149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45956.422526273149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45956.422526273149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45956.422526273149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45956.422526273149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45956.422526273149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45956.422526273149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45956.422526273149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45956.422526273149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45956.422526273149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45956.422526273149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45956.422526273149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45956.422526273149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45956.422526273149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45956.422526273149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45956.422526273149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45956.422526273149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45956.422526273149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45956.422526273149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45956.422526273149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45956.422526273149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45956.422526273149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45956.422526273149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45956.422526273149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45956.422526273149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45956.422526273149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45956.422526273149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45956.422526273149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45956.422526273149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45956.422526273149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45956.422526273149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45956.422526273149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45956.422526273149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45956.422526273149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45956.422526273149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45956.422526273149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45956.422526273149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45956.422526273149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45956.422526273149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45956.422526273149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45956.422526273149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45956.422526273149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45956.422526273149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45956.422526273149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45956.422526273149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45956.422526273149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45956.422526273149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45956.422526273149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45956.422526273149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45956.422526273149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45956.422526273149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45956.422526273149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45956.422526273149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45956.422526273149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45956.422526273149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45956.422526273149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45956.422526273149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45956.422526273149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45956.422526273149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45956.422526273149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45956.422526273149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45956.422526273149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45956.422526273149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45956.422526273149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45956.422526273149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45956.422526273149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45956.422526273149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45956.422526273149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45956.422526273149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45956.422526273149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45956.422526273149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45956.422526273149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45956.422526273149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45956.422526273149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45956.422526273149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45956.422526273149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45956.422526273149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45956.422526273149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45956.422526273149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45956.422526273149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45956.422526273149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45956.422526273149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45956.422526273149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45956.422526273149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45956.422526273149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45956.422526273149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45956.422526273149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45956.422526273149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45956.422526273149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45956.422526273149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45956.422526273149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45956.422526273149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45956.422526273149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45956.422526273149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45956.422526273149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45956.422526273149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45956.422526273149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45956.422526273149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45956.422526273149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45956.422526273149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45956.422526273149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45956.422526273149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45956.422526273149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45956.422526273149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45956.422526273149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45956.422526273149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45956.422526273149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45956.422526273149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45956.422526273149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45956.422526273149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45956.422526273149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45956.422526273149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45956.422526273149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45956.422526273149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45956.422526273149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45956.422526273149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45956.422526273149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45956.422526273149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45956.422526273149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45956.422526273149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45956.422526273149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45956.422526273149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45956.422526273149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45956.422526273149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45956.422526273149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45956.422526273149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45956.422526273149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45956.422526273149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45956.422526273149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45956.422526273149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45956.422526273149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45956.422526273149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45956.422526273149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45956.422526273149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45956.422526273149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45956.422526273149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45956.422526273149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45956.422526273149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45956.422526273149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45956.422526273149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45956.422526273149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45956.422526273149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45956.422526273149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45956.422526273149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45956.422526273149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45956.422526273149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45956.422526273149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45956.422526273149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45956.422526273149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45956.422526273149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45956.422526273149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45956.422526273149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45956.422526273149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45956.422526273149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45956.422526273149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45956.422526273149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45956.422526273149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45956.422526273149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45956.422526273149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45956.422526273149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45956.422526273149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45956.422526273149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45956.422526273149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45956.422526273149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45956.422526273149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45956.422526273149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45956.422526273149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45956.422526273149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45956.422526273149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45956.422526273149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45956.422526273149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45956.422526273149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45956.422526273149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45956.422526273149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45956.422526273149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45956.422526273149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45956.422526273149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45956.422526273149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45956.422526273149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45956.422526273149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45956.422526273149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45956.422526273149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45956.422526273149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45956.422526273149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45956.422526273149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45956.422526273149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45956.422526273149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45956.422526273149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45956.422526273149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45956.422526273149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45956.422526273149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45956.422526273149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45956.422526273149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45956.422526273149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45956.422526273149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45956.422526273149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45956.422526273149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45956.422526273149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45956.422526273149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45956.422526273149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45956.422526273149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45956.422526273149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45956.422526273149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45956.422526273149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45956.422526273149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45956.422526273149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45956.422526273149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45956.422526273149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45956.422526273149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45956.422526273149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45956.422526273149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45956.422526273149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45956.422526273149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45956.422526273149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45956.422526273149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45956.422526273149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45956.422526273149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45956.422526273149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45956.422526273149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45956.422526273149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45956.422526273149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45956.422526273149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45956.422526273149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45956.422526273149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45956.422526273149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45956.422526273149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45956.422526273149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45956.422526273149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45956.422526273149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45956.422526273149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45956.422526273149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45956.422526273149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45956.422526273149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45956.422526273149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45956.422526273149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45956.422526273149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45956.422526273149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45956.422526273149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45956.422526273149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45956.422526273149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45956.422526273149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45956.422526273149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45956.422526273149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45956.422526273149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45956.422526273149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45956.422526273149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45956.422526273149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45956.422526273149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45956.422526273149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45956.422526273149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45956.422526273149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45956.422526273149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45956.422526273149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45956.422526273149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45956.422526273149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45956.422526273149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45956.422526273149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45956.422526273149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45956.422526273149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45956.422526273149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45956.422526273149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45956.422526273149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45956.422526273149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45956.422526273149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45956.422526273149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45956.422526273149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45956.422526273149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45956.422526273149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45956.422526273149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45956.422526273149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45956.422526273149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45956.422526273149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45956.422526273149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45956.422526273149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45956.422526273149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45956.422526273149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45956.422526273149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45956.422526273149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45956.422526273149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45956.422526273149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45956.422526273149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45956.422526273149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45956.422526273149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45956.422526273149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45956.422526273149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45956.422526273149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45956.422526273149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45956.422526273149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45956.422526273149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45956.422526273149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45956.422526273149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45956.422526273149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45956.422526273149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45956.422526273149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45956.422526273149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45956.422526273149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45956.422526273149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45956.422526273149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45956.422526273149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45956.422526273149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45956.422526273149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45956.422526273149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45956.422526273149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45956.422526273149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45956.422526273149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45956.422526273149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45956.422526273149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45956.422526273149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45956.422526273149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45956.422526273149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45956.422526273149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45956.422526273149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45956.422526273149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45956.422526273149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45956.422526273149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45956.422526273149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45956.422526273149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45956.422526273149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45956.422526273149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45956.422526273149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45956.422526273149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45956.422526273149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45956.422526273149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45956.422526273149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45956.422526273149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45956.422526273149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45956.422526273149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45956.422526273149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45956.422526273149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45956.422526273149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45956.422526273149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45956.422526273149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45956.422526273149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45956.422526273149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45956.422526273149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45956.422526273149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45956.422526273149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45956.422526273149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45956.422526273149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45956.422526273149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45956.422526273149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45956.422526273149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45956.422526273149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45956.422526273149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45956.422526273149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45956.422526273149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45956.422526273149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45956.422526273149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45956.422526273149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45956.422526273149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45956.422526273149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45956.422526273149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45956.422526273149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45956.422526273149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45956.422526273149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45956.422526273149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45956.422526273149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45956.422526273149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45956.422526273149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45956.422526273149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45956.422526273149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45956.422526273149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45956.422526273149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45956.422526273149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45956.422526273149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45956.422526273149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45956.422526273149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45956.422526273149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45956.422526273149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45956.422526273149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45956.422526273149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45956.422526273149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45956.422526273149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45956.422526273149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45956.422526273149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45956.422526273149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45956.422526273149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45956.422526273149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45956.422526273149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45956.422526273149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45956.422526273149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45956.422526273149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45956.422526273149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45956.422526273149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45956.422526273149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45956.422526273149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45956.422526273149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45956.422526273149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45956.422526273149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45956.422526273149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45956.422526273149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45956.422526273149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45956.422526273149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45956.422526273149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45956.422526273149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45956.422526273149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45956.422526273149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45956.422526273149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45956.422526273149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45956.422526273149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45956.422526273149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45956.422526273149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45956.422526273149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45956.422526273149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45956.422526273149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45956.422526273149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45956.422526273149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45956.422526273149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45956.422526273149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45956.422526273149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45956.422526273149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45956.422526273149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45956.422526273149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45956.422526273149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45956.422526273149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45956.422526273149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45956.422526273149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45956.422526273149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45956.422526273149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45956.422526273149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45956.422526273149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45956.422526273149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45956.422526273149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45956.422526273149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45956.422526273149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45956.422526273149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45956.422526273149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45956.422526273149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45956.422526273149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45956.422526273149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45956.422526273149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252.94180844906805</v>
      </c>
      <c r="H2" s="99">
        <v>45703.474768518521</v>
      </c>
      <c r="I2" s="99" t="str">
        <f>IFERROR(VLOOKUP(D2,DB!A:F,6,0),"")</f>
        <v>SCECO</v>
      </c>
      <c r="J2" s="99" t="str">
        <f>IFERROR(VLOOKUP(D2,DB!A:G,7,0),"")</f>
        <v>Dead</v>
      </c>
      <c r="K2" s="101" t="s">
        <v>39092</v>
      </c>
      <c r="L2" s="94" t="str">
        <f>IFERROR(VLOOKUP(D2,DB!A:I,9,0),"")</f>
        <v>Latis</v>
      </c>
    </row>
    <row r="3" spans="1:16" ht="30" customHeight="1">
      <c r="A3" s="94" t="s">
        <v>39093</v>
      </c>
      <c r="B3" s="94" t="str">
        <f>IFERROR(VLOOKUP(D3,DB!A:K,11,0),"")</f>
        <v>R4</v>
      </c>
      <c r="C3" s="94">
        <v>1</v>
      </c>
      <c r="D3" s="94" t="s">
        <v>27420</v>
      </c>
      <c r="E3" s="98" t="s">
        <v>38998</v>
      </c>
      <c r="F3" s="123">
        <v>45953.634722222225</v>
      </c>
      <c r="G3" s="124">
        <f ca="1">IFERROR(NOW()-F3,"")</f>
        <v>2.7878038194394321</v>
      </c>
      <c r="H3" s="123">
        <v>45953.546631944446</v>
      </c>
      <c r="I3" s="99" t="str">
        <f>IFERROR(VLOOKUP(D3,DB!A:F,6,0),"")</f>
        <v>SCECO</v>
      </c>
      <c r="J3" s="99" t="str">
        <f>IFERROR(VLOOKUP(D3,DB!A:G,7,0),"")</f>
        <v>Dead</v>
      </c>
      <c r="K3" s="125" t="s">
        <v>39094</v>
      </c>
      <c r="L3" s="121" t="str">
        <f>IFERROR(VLOOKUP(D3,DB!A:I,9,0),"")</f>
        <v>Latis</v>
      </c>
    </row>
    <row r="4" spans="1:16" ht="15" customHeight="1">
      <c r="A4" s="119" t="s">
        <v>39095</v>
      </c>
      <c r="B4" s="119" t="str">
        <f>IFERROR(VLOOKUP(D4,DB!A:K,11,0),"")</f>
        <v>R4</v>
      </c>
      <c r="C4" s="120">
        <v>1</v>
      </c>
      <c r="D4" s="121" t="s">
        <v>37079</v>
      </c>
      <c r="E4" s="98" t="s">
        <v>38998</v>
      </c>
      <c r="F4" s="123">
        <v>45956.359722222223</v>
      </c>
      <c r="G4" s="124">
        <f ca="1">IFERROR(NOW()-F4,"")</f>
        <v>6.280381944088731E-2</v>
      </c>
      <c r="H4" s="123">
        <v>45956.35423611111</v>
      </c>
      <c r="I4" s="119" t="str">
        <f>IFERROR(VLOOKUP(D4,DB!A:F,6,0),"")</f>
        <v>SCECO</v>
      </c>
      <c r="J4" s="119" t="str">
        <f>IFERROR(VLOOKUP(D4,DB!A:G,7,0),"")</f>
        <v>Dead</v>
      </c>
      <c r="K4" s="125" t="s">
        <v>39096</v>
      </c>
      <c r="L4" s="121" t="str">
        <f>IFERROR(VLOOKUP(D4,DB!A:I,9,0),"")</f>
        <v>Latis</v>
      </c>
    </row>
    <row r="5" spans="1:16" ht="15" customHeight="1">
      <c r="A5" s="119" t="s">
        <v>39097</v>
      </c>
      <c r="B5" s="119" t="str">
        <f>IFERROR(VLOOKUP(D5,DB!A:K,11,0),"")</f>
        <v>R4</v>
      </c>
      <c r="C5" s="120">
        <v>1</v>
      </c>
      <c r="D5" s="121" t="s">
        <v>27169</v>
      </c>
      <c r="E5" s="98" t="s">
        <v>38998</v>
      </c>
      <c r="F5" s="123">
        <v>45956.379861111112</v>
      </c>
      <c r="G5" s="124">
        <f ca="1">IFERROR(NOW()-F5,"")</f>
        <v>4.2664930551836733E-2</v>
      </c>
      <c r="H5" s="123">
        <v>45956.374675925923</v>
      </c>
      <c r="I5" s="119" t="str">
        <f>IFERROR(VLOOKUP(D5,DB!A:F,6,0),"")</f>
        <v>SCECO</v>
      </c>
      <c r="J5" s="119" t="str">
        <f>IFERROR(VLOOKUP(D5,DB!A:G,7,0),"")</f>
        <v>Dead</v>
      </c>
      <c r="K5" s="125" t="s">
        <v>39098</v>
      </c>
      <c r="L5" s="121" t="str">
        <f>IFERROR(VLOOKUP(D5,DB!A:I,9,0),"")</f>
        <v>Latis</v>
      </c>
    </row>
    <row r="6" spans="1:16" ht="15" customHeight="1">
      <c r="A6" s="119"/>
      <c r="B6" s="119" t="str">
        <f>IFERROR(VLOOKUP(D6,DB!A:K,11,0),"")</f>
        <v/>
      </c>
      <c r="C6" s="120"/>
      <c r="D6" s="94"/>
      <c r="E6" s="98"/>
      <c r="F6" s="123"/>
      <c r="G6" s="124">
        <f ca="1">IFERROR(NOW()-F6,"")</f>
        <v>45956.422526041664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45956.422526041664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45956.422526041664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45956.422526041664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45956.422526041664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45956.422526041664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45956.422526041664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45956.422526041664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45956.422526041664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45956.422526041664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45956.422526041664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45956.422526041664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45956.422526041664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45956.422526041664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45956.422526041664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45956.422526041664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45956.422526041664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45956.422526041664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45956.422526041664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45956.422526041664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45956.422526041664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45956.422526041664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45956.422526041664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45956.422526041664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45956.422526041664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45956.422526041664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45956.422526041664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45956.422526041664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45956.422526041664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45956.422526041664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45956.422526041664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45956.422526041664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45956.422526041664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45956.422526041664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45956.422526041664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45956.422526041664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45956.422526041664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45956.422526041664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45956.422526041664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45956.422526041664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45956.422526041664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45956.422526041664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45956.422526041664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45956.422526041664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45956.422526041664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45956.422526041664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45956.422526041664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45956.422526041664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45956.422526041664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45956.422526041664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45956.422526041664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45956.422526041664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45956.422526041664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45956.422526041664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45956.422526041664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45956.422526041664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45956.422526041664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45956.422526041664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45956.422526041664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45956.422526041664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45956.422526041664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45956.422526041664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45956.422526041664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45956.422526041664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45956.422526041664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45956.422526041664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45956.422526041664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45956.422526041664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45956.422526041664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45956.422526041664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45956.422526041664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45956.422526041664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45956.422526041664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45956.422526041664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45956.422526041664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45956.422526041664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45956.422526041664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45956.422526041664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45956.422526041664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45956.422526041664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45956.422526041664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45956.422526041664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45956.422526041664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45956.422526041664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45956.422526041664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45956.422526041664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45956.422526041664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45956.422526041664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45956.422526041664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45956.422526041664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45956.422526041664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45956.422526041664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45956.422526041664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45956.422526041664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45956.422526041664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45956.422526041664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45956.422526041664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45956.422526041664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45956.422526041664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45956.422526041664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45956.422526041664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45956.422526041664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45956.422526041664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45956.422526041664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45956.422526041664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45956.422526041664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45956.422526041664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45956.422526041664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45956.422526041664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45956.422526041664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45956.422526041664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45956.422526041664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45956.422526041664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45956.422526041664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45956.422526041664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45956.422526041664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45956.422526041664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45956.422526041664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45956.422526041664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45956.422526041664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45956.422526041664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45956.422526041664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45956.422526041664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45956.422526041664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45956.422526041664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45956.422526041664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45956.422526041664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45956.422526041664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45956.422526041664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45956.422526041664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45956.422526041664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45956.422526041664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45956.422526041664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45956.422526041664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45956.422526041664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45956.422526041664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45956.422526041664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45956.422526041664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45956.422526041664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45956.422526041664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45956.422526041664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45956.422526041664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45956.422526041664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45956.422526041664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45956.422526041664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45956.422526041664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45956.422526041664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45956.422526041664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45956.422526041664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45956.422526041664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45956.422526041664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45956.422526041664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45956.422526041664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45956.422526041664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45956.422526041664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45956.422526041664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45956.422526041664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45956.422526041664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45956.422526041664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45956.422526041664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45956.422526041664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45956.422526041664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45956.422526041664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45956.422526041664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45956.422526041664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45956.422526041664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45956.422526041664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45956.422526041664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45956.422526041664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45956.422526041664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45956.422526041664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45956.422526041664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45956.422526041664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45956.422526041664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45956.422526041664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45956.422526041664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45956.422526041664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45956.422526041664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45956.422526041664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45956.422526041664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45956.422526041664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45956.422526041664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45956.422526041664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45956.422526041664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45956.422526041664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45956.422526041664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45956.422526041664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45956.422526041664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45956.422526041664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45956.422526041664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45956.422526041664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45956.422526041664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45956.422526041664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45956.422526041664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45956.422526041664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45956.422526041664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45956.422526041664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45956.422526041664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45956.422526041664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45956.422526041664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45956.422526041664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45956.422526041664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45956.422526041664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45956.422526041664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45956.422526041664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45956.422526041664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45956.422526041664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45956.422526041664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45956.422526041664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45956.422526041664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45956.422526041664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45956.422526041664</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45956.422526041664</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64.59046585647593</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39079</v>
      </c>
      <c r="F3" s="38">
        <v>45926.188877314817</v>
      </c>
      <c r="G3" s="144">
        <f t="shared" ref="G3" ca="1" si="0">IFERROR(NOW()-F3,"")</f>
        <v>30.233648726847605</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39079</v>
      </c>
      <c r="F4" s="153">
        <v>45948.661111111112</v>
      </c>
      <c r="G4" s="154">
        <f ca="1">IFERROR(NOW()-F4,"")</f>
        <v>7.7614149305518367</v>
      </c>
      <c r="H4" s="153">
        <v>45948.661111111112</v>
      </c>
      <c r="I4" s="152" t="str">
        <f>IFERROR(VLOOKUP(D4,DB!A:F,6,0),"")</f>
        <v>SCECO</v>
      </c>
      <c r="J4" s="152" t="str">
        <f>IFERROR(VLOOKUP(D4,DB!A:G,7,0),"")</f>
        <v>Dead</v>
      </c>
      <c r="K4" s="152" t="s">
        <v>39104</v>
      </c>
      <c r="L4" s="152" t="str">
        <f>IFERROR(VLOOKUP(D4,DB!A:I,9,0),"")</f>
        <v>Latis</v>
      </c>
    </row>
    <row r="5" spans="1:13" ht="30.75">
      <c r="A5" s="152" t="s">
        <v>39105</v>
      </c>
      <c r="B5" s="152" t="str">
        <f>IFERROR(VLOOKUP(D5,DB!A:K,11,0),"")</f>
        <v>R5</v>
      </c>
      <c r="C5" s="152">
        <v>1</v>
      </c>
      <c r="D5" s="152" t="s">
        <v>13007</v>
      </c>
      <c r="E5" s="152" t="s">
        <v>39106</v>
      </c>
      <c r="F5" s="153">
        <v>45956.22047453704</v>
      </c>
      <c r="G5" s="154">
        <f ca="1">IFERROR(NOW()-F5,"")</f>
        <v>0.20205150462425081</v>
      </c>
      <c r="H5" s="153">
        <v>45956.075682870367</v>
      </c>
      <c r="I5" s="152" t="str">
        <f>IFERROR(VLOOKUP(D5,DB!A:F,6,0),"")</f>
        <v>SCECO</v>
      </c>
      <c r="J5" s="152" t="str">
        <f>IFERROR(VLOOKUP(D5,DB!A:G,7,0),"")</f>
        <v>No BB Design</v>
      </c>
      <c r="K5" s="152" t="s">
        <v>39107</v>
      </c>
      <c r="L5" s="152" t="str">
        <f>IFERROR(VLOOKUP(D5,DB!A:I,9,0),"")</f>
        <v>Latis</v>
      </c>
    </row>
    <row r="6" spans="1:13" ht="15">
      <c r="A6" s="152"/>
      <c r="B6" s="152" t="str">
        <f>IFERROR(VLOOKUP(D6,DB!A:K,11,0),"")</f>
        <v/>
      </c>
      <c r="C6" s="152"/>
      <c r="D6" s="152"/>
      <c r="E6" s="152"/>
      <c r="F6" s="153"/>
      <c r="G6" s="154">
        <f ca="1">IFERROR(NOW()-F6,"")</f>
        <v>45956.422526041664</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45956.422526041664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45956.422526041664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45956.422526041664</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45956.422526041664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45956.422526041664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45956.422526041664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45956.422526041664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45956.422526041664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45956.422526041664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45956.422526041664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45956.422526041664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45956.422526041664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45956.422526041664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45956.422526041664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45956.422526041664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45956.422526041664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45956.422526041664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45956.422526041664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45956.422526041664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45956.422526041664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45956.422526041664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45956.422526041664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45956.422526041664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45956.422526041664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45956.422526041664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45956.422526041664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45956.422526041664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45956.422526041664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45956.422526041664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45956.422526041664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45956.422526041664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45956.422526041664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45956.422526041664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45956.422526041664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45956.422526041664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45956.422526041664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45956.422526041664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45956.422526041664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45956.422526041664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45956.422526041664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45956.422526041664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45956.422526041664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45956.422526041664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45956.422526041664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45956.422526041664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45956.422526041664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45956.422526041664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45956.422526041664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45956.422526041664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45956.422526041664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45956.422526041664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45956.422526041664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45956.422526041664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45956.422526041664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45956.422526041664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45956.422526041664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45956.422526041664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45956.422526041664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45956.422526041664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45956.422526041664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45956.422526041664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45956.422526041664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45956.422526041664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45956.422526041664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45956.422526041664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45956.422526041664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45956.422526041664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45956.422526041664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45956.422526041664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45956.422526041664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45956.422526041664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45956.422526041664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45956.422526041664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45956.422526041664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45956.422526041664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45956.422526041664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45956.422526041664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45956.422526041664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45956.422526041664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45956.422526041664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45956.422526041664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45956.422526041664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45956.422526041664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45956.422526041664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45956.422526041664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45956.422526041664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45956.422526041664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45956.422526041664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45956.422526041664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45956.422526041664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45956.422526041664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45956.422526041664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45956.422526041664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45956.422526041664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45956.422526041664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45956.422526041664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45956.422526041664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45956.422526041664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45956.422526041664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45956.422526041664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45956.422526041664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45956.422526041664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45956.422526041664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45956.422526041664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45956.422526041664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45956.422526041664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45956.422526041664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45956.422526041664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45956.422526041664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45956.422526041664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45956.422526041664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45956.422526041664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45956.422526041664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45956.422526041664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45956.422526041664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45956.422526041664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45956.422526041664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45956.422526041664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45956.422526041664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45956.422526041664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45956.422526041664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45956.422526041664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45956.422526041664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45956.422526041664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45956.422526041664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45956.422526041664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45956.422526041664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45956.422526041664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45956.422526041664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45956.422526041664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45956.422526041664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45956.422526041664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45956.422526041664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45956.422526041664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45956.422526041664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45956.422526041664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45956.422526041664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45956.422526041664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45956.422526041664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45956.422526041664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45956.422526041664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45956.422526041664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45956.422526041664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45956.422526041664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45956.422526041664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45956.422526041664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45956.422526041664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45956.422526041664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45956.422526041664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45956.422526041664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45956.422526041664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45956.422526041664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45956.422526041664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45956.422526041664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45956.422526041664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45956.422526041664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45956.422526041664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45956.422526041664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45956.422526041664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45956.422526041664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45956.422526041664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45956.422526041664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45956.422526041664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45956.422526041664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45956.422526041664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45956.422526041664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45956.422526041664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45956.422526041664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45956.422526041664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45956.422526041664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45956.422526041664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45956.422526041664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45956.422526041664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45956.422526041664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45956.422526041664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45956.422526041664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45956.422526041664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45956.422526041664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45956.422526041664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45956.422526041664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45956.422526041664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45956.422526041664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45956.422526041664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45956.422526041664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45956.422526041664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45956.422526041664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45956.422526041664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45956.422526041664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45956.422526041664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45956.422526041664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45956.422526041664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45956.422526041664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45956.422526041664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45956.422526041664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45956.422526041664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45956.422526041664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45956.422526041664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45956.422526041664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45956.422526041664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45956.422526041664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45956.422526041664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45956.422526041664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45956.422526041664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45956.422526041664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45956.422526041664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45956.422526041664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45956.422526041664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45956.422526041664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45956.422526041664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45956.422526041664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45956.422526041664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45956.422526041664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45956.422526041664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45956.422526041664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45956.422526041664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45956.422526041664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45956.422526041664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45956.422526041664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45956.422526041664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45956.422526041664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45956.422526041664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45956.422526041664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45956.422526041664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45956.422526041664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45956.422526041664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45956.422526041664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45956.422526041664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45956.422526041664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45956.422526041664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45956.422526041664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45956.422526041664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45956.422526041664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45956.422526041664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45956.422526041664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45956.422526041664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45956.422526041664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45956.422526041664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45956.422526041664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45956.422526041664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45956.422526041664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45956.422526041664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45956.422526041664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45956.422526041664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45956.422526041664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45956.422526041664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45956.422526041664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45956.422526041664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45956.422526041664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45956.422526041664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45956.422526041664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45956.422526041664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45956.422526041664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45956.422526041664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45956.422526041664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45956.422526041664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45956.422526041664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45956.422526041664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45956.422526041664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45956.422526041664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45956.422526041664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45956.422526041664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45956.422526041664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45956.422526041664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45956.422526041664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45956.422526041664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45956.422526041664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45956.422526041664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45956.422526041664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45956.422526041664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45956.422526041664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45956.422526041664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45956.422526041664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45956.422526041664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45956.422526041664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45956.422526041664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45956.422526041664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45956.422526041664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45956.422526041664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45956.422526041664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45956.422526041664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45956.422526041664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45956.422526041664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45956.422526041664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45956.422526041664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45956.422526041664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45956.422526041664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45956.422526041664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45956.422526041664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45956.422526041664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45956.422526041664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45956.422526041664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45956.422526041664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45956.422526041664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45956.422526041664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45956.422526041664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45956.422526041664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45956.422526041664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45956.422526041664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45956.422526041664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45956.422526041664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45956.422526041664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45956.422526041664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45956.422526041664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45956.422526041664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45956.422526041664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45956.422526041664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45956.422526041664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45956.422526041664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45956.422526041664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45956.422526041664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45956.422526041664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45956.422526041664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45956.422526041664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45956.422526041664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45956.422526041664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45956.422526041664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45956.422526041664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45956.422526041664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45956.422526041664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45956.422526041664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45956.422526041664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45956.422526041664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45956.422526041664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45956.422526041664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45956.422526041664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45956.422526041664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45956.422526041664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45956.422526041664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45956.422526041664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45956.422526041664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45956.422526041664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45956.422526041664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45956.422526041664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45956.422526041664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45956.422526041664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45956.422526041664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45956.422526041664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45956.422526041664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45956.422526041664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45956.422526041664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45956.422526041664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45956.422526041664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45956.422526041664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45956.422526041664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45956.422526041664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45956.422526041664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45956.422526041664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45956.422526041664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45956.422526041664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45956.422526041664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45956.422526041664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45956.422526041664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45956.422526041664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45956.422526041664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45956.422526041664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45956.422526041664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45956.422526041664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45956.422526041664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45956.422526041664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45956.422526041664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45956.422526041664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45956.422526041664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45956.422526041664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45956.422526041664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45956.422526041664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45956.422526041664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45956.422526041664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45956.422526041664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45956.422526041664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45956.422526041664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45956.422526041664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45956.422526041664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45956.422526041664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45956.422526041664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45956.422526041664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45956.422526041664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45956.422526041664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45956.422526041664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45956.422526041664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45956.422526041664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45956.422526041664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45956.422526041664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45956.422526041664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45956.422526041664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45956.422526041664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45956.422526041664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45956.422526041664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45956.422526041664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45956.422526041664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45956.422526041664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45956.422526041664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45956.422526041664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45956.422526041664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45956.422526041664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45956.422526041664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45956.422526041664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45956.422526041664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45956.422526041664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45956.422526041664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45956.422526041664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45956.422526041664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45956.422526041664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45956.422526041664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45956.422526041664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45956.422526041664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45956.422526041664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45956.422526041664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45956.422526041664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45956.422526041664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45956.422526041664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45956.422526041664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45956.422526041664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45956.422526041664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45956.422526041664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45956.422526041664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45956.422526041664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45956.422526041664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45956.422526041664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45956.422526041664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45956.422526041664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45956.422526041664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45956.422526041664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45956.422526041664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45956.422526041664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45956.422526041664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45956.422526041664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45956.422526041664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45956.422526041664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45956.422526041664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45956.422526041664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45956.422526041664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45956.422526041664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45956.422526041664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45956.422526041664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45956.422526041664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45956.422526041664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45956.422526041664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45956.422526041664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45956.422526041664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45956.422526041664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45956.422526041664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45956.422526041664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45956.422526041664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45956.422526041664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45956.422526041664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45956.422526041664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45956.422526041664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45956.422526041664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45956.422526041664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45956.422526041664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45956.422526041664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45956.422526041664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45956.422526041664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45956.422526041664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45956.422526041664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45956.422526041664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45956.422526041664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39108</v>
      </c>
      <c r="B2" s="103" t="str">
        <f>IFERROR(VLOOKUP(D2,DB!A:K,11,0),"")</f>
        <v>R6</v>
      </c>
      <c r="C2" s="105">
        <v>1</v>
      </c>
      <c r="D2" s="103" t="s">
        <v>38564</v>
      </c>
      <c r="E2" s="106" t="s">
        <v>38998</v>
      </c>
      <c r="F2" s="107">
        <v>45956.104409722226</v>
      </c>
      <c r="G2" s="77">
        <f ca="1">IFERROR(NOW()-F2,"-")</f>
        <v>0.318116319438559</v>
      </c>
      <c r="H2" s="107">
        <v>45956.092986111114</v>
      </c>
      <c r="I2" s="103" t="str">
        <f>IFERROR(VLOOKUP(D2,DB!A:F,6,0),"")</f>
        <v>Generator-SG</v>
      </c>
      <c r="J2" s="102" t="str">
        <f>IFERROR(VLOOKUP(D2,DB!A:G,7,0),"")</f>
        <v>Vandalized</v>
      </c>
      <c r="K2" s="108" t="s">
        <v>39109</v>
      </c>
      <c r="L2" s="109" t="str">
        <f>IFERROR(VLOOKUP(D2,DB!A:I,9,0),"")</f>
        <v>Latis</v>
      </c>
    </row>
    <row r="3" spans="1:16383" ht="31.5" customHeight="1">
      <c r="A3" s="104"/>
      <c r="B3" s="103" t="str">
        <f>IFERROR(VLOOKUP(D3,DB!A:K,11,0),"")</f>
        <v/>
      </c>
      <c r="C3" s="105"/>
      <c r="D3" s="173"/>
      <c r="E3" s="106"/>
      <c r="F3" s="107"/>
      <c r="G3" s="77">
        <f ca="1">IFERROR(NOW()-F3,"-")</f>
        <v>45956.422526041664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45956.422526041664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45956.422526041664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45956.422526041664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45956.422526041664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45956.422526041664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45956.422526041664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45956.422526041664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45956.422526041664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45956.422526041664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45956.422526041664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45956.422526041664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45956.422526041664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45956.422526041664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45956.422526041664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45956.422526041664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45956.422526041664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45956.422526041664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45956.422526041664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45956.422526041664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45956.422526041664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45956.422526041664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45956.422526041664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45956.422526041664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45956.422526041664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45956.422526041664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45956.422526041664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45956.422526041664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45956.422526041664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45956.422526041664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45956.422526041664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45956.422526041664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45956.422526041664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45956.422526041664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45956.422526041664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45956.422526041664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45956.422526041664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45956.422526041664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45956.422526041664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45956.422526041664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45956.422526041664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45956.422526041664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45956.422526041664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45956.422526041664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45956.422526041664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45956.422526041664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45956.422526041664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45956.422526041664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45956.422526041664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45956.422526041664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45956.422526041664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45956.422526041664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45956.422526041664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45956.422526041664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45956.422526041664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45956.422526041664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45956.422526041664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45956.422526041664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45956.422526041664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45956.422526041664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45956.422526041664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45956.422526041664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45956.422526041664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45956.422526041664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45956.422526041664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45956.422526041664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45956.422526041664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45956.422526041664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45956.422526041664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45956.422526041664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45956.422526041664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45956.422526041664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45956.422526041664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45956.422526041664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45956.422526041664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45956.422526041664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45956.422526041664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45956.422526041664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45956.422526041664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45956.422526041664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45956.422526041664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45956.422526041664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45956.422526041664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45956.422526041664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45956.422526041664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45956.422526041664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45956.422526041664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45956.422526041664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45956.422526041664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45956.422526041664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45956.422526041664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45956.422526041664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45956.422526041664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45956.422526041664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45956.422526041664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45956.422526041664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45956.422526041664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45956.422526041664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45956.422526041664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45956.422526041664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45956.422526041664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45956.422526041664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45956.422526041664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45956.422526041664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45956.422526041664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45956.422526041664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45956.422526041664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45956.422526041664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45956.422526041664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45956.422526041664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45956.422526041664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45956.422526041664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45956.422526041664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45956.422526041664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45956.422526041664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45956.422526041664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45956.422526041664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45956.422526041664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45956.422526041664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45956.422526041664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45956.422526041664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45956.422526041664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45956.422526041664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45956.422526041664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45956.422526041664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45956.422526041664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45956.422526041664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45956.422526041664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45956.422526041664</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2025-10-26T07:09:10Z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